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4.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hidePivotFieldList="1" defaultThemeVersion="124226"/>
  <mc:AlternateContent xmlns:mc="http://schemas.openxmlformats.org/markup-compatibility/2006">
    <mc:Choice Requires="x15">
      <x15ac:absPath xmlns:x15ac="http://schemas.microsoft.com/office/spreadsheetml/2010/11/ac" url="https://justiceuk-my.sharepoint.com/personal/jane_wright_justice_gov_uk/Documents/jawright (dom1dataHQ102PF_AHome_A)/93rd Update/"/>
    </mc:Choice>
  </mc:AlternateContent>
  <bookViews>
    <workbookView xWindow="0" yWindow="0" windowWidth="26655" windowHeight="9810" tabRatio="906" firstSheet="1" activeTab="1"/>
  </bookViews>
  <sheets>
    <sheet name="Data Validation Source" sheetId="115" state="hidden" r:id="rId1"/>
    <sheet name="1. Front sheet" sheetId="66" r:id="rId2"/>
    <sheet name="2. Certificates" sheetId="38" r:id="rId3"/>
    <sheet name="3. Synopsis" sheetId="85" r:id="rId4"/>
    <sheet name="4. Chronology" sheetId="64" r:id="rId5"/>
    <sheet name="5. Legal Team - Rates - Csl SF" sheetId="67" r:id="rId6"/>
    <sheet name="6. Funding &amp; Parts" sheetId="92" r:id="rId7"/>
    <sheet name="7. Summarily Assessed Costs" sheetId="107" r:id="rId8"/>
    <sheet name="8. Main Summary by Phase" sheetId="110" r:id="rId9"/>
    <sheet name="9. Summary - Task, Activity" sheetId="114" r:id="rId10"/>
    <sheet name="10. Summary Budget v Bill" sheetId="111" r:id="rId11"/>
    <sheet name="11. Summary by Part" sheetId="109" r:id="rId12"/>
    <sheet name="12. Summary of Comms" sheetId="113" r:id="rId13"/>
    <sheet name="13. Bill (Print Version)" sheetId="106" r:id="rId14"/>
    <sheet name="14. Bill Detail" sheetId="65" r:id="rId15"/>
    <sheet name="15. ReferenceTable - Phase Task" sheetId="94" r:id="rId16"/>
    <sheet name="16 ReferenceTable - Activities" sheetId="95" r:id="rId17"/>
    <sheet name="17. ReferenceTable - Expenses" sheetId="96" r:id="rId18"/>
  </sheets>
  <externalReferences>
    <externalReference r:id="rId19"/>
  </externalReferences>
  <definedNames>
    <definedName name="_xlnm._FilterDatabase" localSheetId="14" hidden="1">'14. Bill Detail'!$AZ$2:$BC$3</definedName>
    <definedName name="_xlnm._FilterDatabase" localSheetId="15" hidden="1">'15. ReferenceTable - Phase Task'!$A$1:$H$54</definedName>
    <definedName name="_xlnm._FilterDatabase" localSheetId="16" hidden="1">'16 ReferenceTable - Activities'!$B$2:$C$12</definedName>
    <definedName name="_xlnm._FilterDatabase" localSheetId="3" hidden="1">'3. Synopsis'!$A$2:$A$25</definedName>
    <definedName name="_xlnm._FilterDatabase" localSheetId="5" hidden="1">'5. Legal Team - Rates - Csl SF'!$A$3:$G$4</definedName>
    <definedName name="_xlnm._FilterDatabase" localSheetId="7" hidden="1">'7. Summarily Assessed Costs'!$A$3:$N$4</definedName>
    <definedName name="ActivityCodeList" localSheetId="0">'[1]16 ReferenceTable - Activities'!$A$2:$C$12</definedName>
    <definedName name="ActivityCodeList">'16 ReferenceTable - Activities'!$A$2:$D$12</definedName>
    <definedName name="BasePC">'14. Bill Detail'!$J:$J</definedName>
    <definedName name="BillDetTable1">'14. Bill Detail'!$A$2:$BC$3</definedName>
    <definedName name="CounselBaseFees" localSheetId="0">'[1]13. (R)Bill Detail'!$BP:$BP</definedName>
    <definedName name="CounselBaseFees">'14. Bill Detail'!$BP:$BP</definedName>
    <definedName name="CounselSAC">'7. Summarily Assessed Costs'!$F$4:$F$72</definedName>
    <definedName name="CounselSACSF">'7. Summarily Assessed Costs'!$K$4:$K$6</definedName>
    <definedName name="expensenumbers" localSheetId="0">'[1]17. ReferenceTable - Expenses'!$A$2:$C$34</definedName>
    <definedName name="expensenumbers">'17. ReferenceTable - Expenses'!$A$3:$C$24</definedName>
    <definedName name="FundingList" localSheetId="0">'[1]6. Funding &amp; Parts Table'!$A$3:$G$5</definedName>
    <definedName name="FundingList">'6. Funding &amp; Parts'!$A$3:$G$4</definedName>
    <definedName name="jcodephases" localSheetId="0">#REF!</definedName>
    <definedName name="jcodephases">#REF!</definedName>
    <definedName name="LTMList" localSheetId="11">LTM_List[[#All],[LTM]:[Counsel SF %]]</definedName>
    <definedName name="LTMList" localSheetId="8">LTM_List[[#All],[LTM]:[Counsel SF %]]</definedName>
    <definedName name="LTMList" localSheetId="9">LTM_List[[#All],[LTM]:[Counsel SF %]]</definedName>
    <definedName name="LTMList" localSheetId="0">[1]!LTM_List[[#All],[LTM]:[Counsel SF %]]</definedName>
    <definedName name="LTMList">LTM_List[[#All],[LTM]:[Counsel SF %]]</definedName>
    <definedName name="PartID" localSheetId="11">BillDetail_List[[#All],[Part ID]]</definedName>
    <definedName name="PartID" localSheetId="8">BillDetail_List[[#All],[Part ID]]</definedName>
    <definedName name="PartID" localSheetId="9">BillDetail_List[[#All],[Part ID]]</definedName>
    <definedName name="PartID" localSheetId="0">[1]!BillDetail_List[[#All],[Part ID]]</definedName>
    <definedName name="PartID">BillDetail_List[[#All],[Part ID]]</definedName>
    <definedName name="phasetasklist" localSheetId="0">'[1]15. ReferenceTable - Phase Task'!$A$2:$H$54</definedName>
    <definedName name="phasetasklist">'15. ReferenceTable - Phase Task'!$A$2:$H$54</definedName>
    <definedName name="_xlnm.Print_Area" localSheetId="1">'1. Front sheet'!$A$1:$B$20</definedName>
    <definedName name="_xlnm.Print_Area" localSheetId="10">'10. Summary Budget v Bill'!$A$1:$E$17</definedName>
    <definedName name="_xlnm.Print_Area" localSheetId="13">'13. Bill (Print Version)'!$A$1:$N$245</definedName>
    <definedName name="_xlnm.Print_Area" localSheetId="15">'15. ReferenceTable - Phase Task'!$C$2:$F$69</definedName>
    <definedName name="_xlnm.Print_Area" localSheetId="16">'16 ReferenceTable - Activities'!$A$1:$C$12</definedName>
    <definedName name="_xlnm.Print_Area" localSheetId="17">'17. ReferenceTable - Expenses'!$A$1:$B$24</definedName>
    <definedName name="_xlnm.Print_Area" localSheetId="3">'3. Synopsis'!$A$1:$A$25</definedName>
    <definedName name="_xlnm.Print_Area" localSheetId="5">'5. Legal Team - Rates - Csl SF'!$A$3:$H$4</definedName>
    <definedName name="_xlnm.Print_Area" localSheetId="7">'7. Summarily Assessed Costs'!$A$2:$O$7</definedName>
    <definedName name="_xlnm.Print_Area" localSheetId="9">'9. Summary - Task, Activity'!$B$2:$O$29</definedName>
    <definedName name="_xlnm.Print_Titles" localSheetId="12">'12. Summary of Comms'!$2:$4</definedName>
    <definedName name="_xlnm.Print_Titles" localSheetId="13">'13. Bill (Print Version)'!$1:$4</definedName>
    <definedName name="_xlnm.Print_Titles" localSheetId="15">'15. ReferenceTable - Phase Task'!$1:$2</definedName>
    <definedName name="_xlnm.Print_Titles" localSheetId="17">'17. ReferenceTable - Expenses'!$1:$2</definedName>
    <definedName name="_xlnm.Print_Titles" localSheetId="5">'5. Legal Team - Rates - Csl SF'!$2:$3</definedName>
    <definedName name="_xlnm.Print_Titles" localSheetId="9">'9. Summary - Task, Activity'!$5:$7</definedName>
    <definedName name="ProfitCosts" localSheetId="11">BillDetail_List[[#All],[Base Profit Costs (including any indemnity cap)]]</definedName>
    <definedName name="ProfitCosts" localSheetId="8">BillDetail_List[[#All],[Base Profit Costs (including any indemnity cap)]]</definedName>
    <definedName name="ProfitCosts" localSheetId="9">BillDetail_List[[#All],[Base Profit Costs (including any indemnity cap)]]</definedName>
    <definedName name="ProfitCosts" localSheetId="0">[1]!BillDetail_List[[#All],[Base Profit Costs (including any indemnity cap)]]</definedName>
    <definedName name="ProfitCosts">BillDetail_List[[#All],[Base Profit Costs (including any indemnity cap)]]</definedName>
    <definedName name="ProfitCosts_noInd" localSheetId="0">[1]!BillDetail_List[[#All],[Profit Costs Incurred (not including any indemnity cap)]]</definedName>
    <definedName name="ProfitCosts_noInd">BillDetail_List[[#All],[Profit Costs Incurred (not including any indemnity cap)]]</definedName>
    <definedName name="sfonsacosts" localSheetId="0">'[1]7. Summarily Assessed Costs'!$O$6</definedName>
    <definedName name="sfonsacosts">'7. Summarily Assessed Costs'!$O$6</definedName>
    <definedName name="SFonSAcostsincVAT">'7. Summarily Assessed Costs'!$N$6</definedName>
    <definedName name="SolSAC">'7. Summarily Assessed Costs'!$E$4:$E$34</definedName>
    <definedName name="SolSACSF">'7. Summarily Assessed Costs'!$J$4:$J$72</definedName>
    <definedName name="tasklist" localSheetId="0">'[1]15. ReferenceTable - Phase Task'!$B$2:$H$54</definedName>
    <definedName name="tasklist">'15. ReferenceTable - Phase Task'!$B$2:$H$54</definedName>
  </definedNames>
  <calcPr calcId="171027"/>
  <pivotCaches>
    <pivotCache cacheId="18" r:id="rId20"/>
  </pivotCaches>
</workbook>
</file>

<file path=xl/calcChain.xml><?xml version="1.0" encoding="utf-8"?>
<calcChain xmlns="http://schemas.openxmlformats.org/spreadsheetml/2006/main">
  <c r="BC3" i="65" l="1"/>
  <c r="BB3" i="65"/>
  <c r="BA3" i="65"/>
  <c r="AZ3" i="65"/>
  <c r="AT3" i="65"/>
  <c r="AS3" i="65"/>
  <c r="AH3" i="65"/>
  <c r="AO3" i="65" s="1"/>
  <c r="AG3" i="65"/>
  <c r="AP3" i="65" s="1"/>
  <c r="AE3" i="65"/>
  <c r="AD3" i="65"/>
  <c r="AC3" i="65"/>
  <c r="AB3" i="65"/>
  <c r="AA3" i="65"/>
  <c r="Z3" i="65"/>
  <c r="Y3" i="65"/>
  <c r="X3" i="65"/>
  <c r="W3" i="65"/>
  <c r="AQ3" i="65" l="1"/>
  <c r="AR3" i="65" s="1"/>
  <c r="AW3" i="65"/>
  <c r="AI3" i="65"/>
  <c r="O5" i="107"/>
  <c r="F5" i="107" l="1"/>
  <c r="G5" i="107"/>
  <c r="E5" i="107"/>
  <c r="I4" i="107"/>
  <c r="L4" i="107" l="1"/>
  <c r="H4" i="107" l="1"/>
  <c r="J4" i="107" s="1"/>
  <c r="K4" i="107"/>
  <c r="K6" i="107" s="1"/>
  <c r="E4" i="92" l="1"/>
  <c r="G4" i="92" s="1"/>
  <c r="J6" i="107"/>
  <c r="N4" i="107"/>
  <c r="N6" i="107" s="1"/>
  <c r="M4" i="107"/>
  <c r="M6" i="107" s="1"/>
  <c r="AF3" i="65" l="1"/>
  <c r="O4" i="107"/>
  <c r="O6" i="107"/>
  <c r="V3" i="65" l="1"/>
  <c r="AJ3" i="65"/>
  <c r="O4" i="114"/>
  <c r="K4" i="109"/>
  <c r="K4" i="110"/>
  <c r="O3" i="114"/>
  <c r="K3" i="110"/>
  <c r="K3" i="109"/>
  <c r="AU3" i="65" l="1"/>
  <c r="AL3" i="65"/>
  <c r="AM3" i="65" s="1"/>
  <c r="AK3" i="65"/>
  <c r="D3" i="111"/>
  <c r="E3" i="111" s="1"/>
  <c r="D7" i="111"/>
  <c r="E7" i="111" s="1"/>
  <c r="D11" i="111"/>
  <c r="E11" i="111" s="1"/>
  <c r="D15" i="111"/>
  <c r="E15" i="111" s="1"/>
  <c r="B6" i="111"/>
  <c r="B10" i="111"/>
  <c r="B14" i="111"/>
  <c r="B3" i="111"/>
  <c r="B15" i="111"/>
  <c r="D4" i="111"/>
  <c r="E4" i="111" s="1"/>
  <c r="D5" i="111"/>
  <c r="E5" i="111" s="1"/>
  <c r="D9" i="111"/>
  <c r="E9" i="111" s="1"/>
  <c r="D13" i="111"/>
  <c r="E13" i="111" s="1"/>
  <c r="B4" i="111"/>
  <c r="B8" i="111"/>
  <c r="B12" i="111"/>
  <c r="D12" i="111"/>
  <c r="E12" i="111" s="1"/>
  <c r="B11" i="111"/>
  <c r="D6" i="111"/>
  <c r="E6" i="111" s="1"/>
  <c r="D10" i="111"/>
  <c r="E10" i="111" s="1"/>
  <c r="D14" i="111"/>
  <c r="E14" i="111" s="1"/>
  <c r="B5" i="111"/>
  <c r="B9" i="111"/>
  <c r="B13" i="111"/>
  <c r="D8" i="111"/>
  <c r="E8" i="111" s="1"/>
  <c r="B7" i="111"/>
  <c r="H4" i="92"/>
  <c r="AX3" i="65" l="1"/>
  <c r="AN3" i="65"/>
  <c r="AV3" i="65"/>
  <c r="AY3" i="65" l="1"/>
</calcChain>
</file>

<file path=xl/sharedStrings.xml><?xml version="1.0" encoding="utf-8"?>
<sst xmlns="http://schemas.openxmlformats.org/spreadsheetml/2006/main" count="572" uniqueCount="396">
  <si>
    <t>LTM Status</t>
  </si>
  <si>
    <t>LTM Grade</t>
  </si>
  <si>
    <t>LTM Rate</t>
  </si>
  <si>
    <t>LTM Name</t>
  </si>
  <si>
    <t xml:space="preserve">LTM Grade </t>
  </si>
  <si>
    <t>LTM Rate Effective From</t>
  </si>
  <si>
    <t xml:space="preserve">Indemnity Principle Limit </t>
  </si>
  <si>
    <t>Part</t>
  </si>
  <si>
    <t>Item No</t>
  </si>
  <si>
    <t>Date</t>
  </si>
  <si>
    <t>Details</t>
  </si>
  <si>
    <t>Time</t>
  </si>
  <si>
    <t>Total Profit Costs (inc SF and VAT)</t>
  </si>
  <si>
    <t>Counsel's Base Fees</t>
  </si>
  <si>
    <t>VAT on Base Counsel Fees</t>
  </si>
  <si>
    <t>Witness Statements</t>
  </si>
  <si>
    <t>Trial Preparation</t>
  </si>
  <si>
    <t>Grand Total</t>
  </si>
  <si>
    <t>and</t>
  </si>
  <si>
    <t>Signed………………………………………………………………………………..</t>
  </si>
  <si>
    <t>I hereby certify that all disbursements listed in this bill which individually do not exceed £500 (other than those relating to counsel's fees) have been duly discharged.</t>
  </si>
  <si>
    <t>CERTIFICATE IN RESPECT OF DISBURSEMENTS NOT EXCEEDING £500</t>
  </si>
  <si>
    <t>CERTIFICATE AS TO INTEREST AND PAYMENTS</t>
  </si>
  <si>
    <t>PTR</t>
  </si>
  <si>
    <t>B E T W E E N:</t>
  </si>
  <si>
    <t>Claimant</t>
  </si>
  <si>
    <t>-and-</t>
  </si>
  <si>
    <t>Defendant</t>
  </si>
  <si>
    <t xml:space="preserve">I certify that </t>
  </si>
  <si>
    <t xml:space="preserve">I certify that this bill is both accurate and complete and </t>
  </si>
  <si>
    <t>No rulings have been made in this case which affects my/the receiving party's entitlement to interest on costs.</t>
  </si>
  <si>
    <t>Expense Code</t>
  </si>
  <si>
    <t>Activity Name</t>
  </si>
  <si>
    <t>Expense Name</t>
  </si>
  <si>
    <t>Funding</t>
  </si>
  <si>
    <t>Budgeting - own side's costs</t>
  </si>
  <si>
    <t>Budgeting - Precedent H</t>
  </si>
  <si>
    <t>Budgeting - between the parties</t>
  </si>
  <si>
    <t>Factual investigation</t>
  </si>
  <si>
    <t>Legal investigation</t>
  </si>
  <si>
    <t>Communicate (with client)</t>
  </si>
  <si>
    <t>Pre-action protocol (or similar) work</t>
  </si>
  <si>
    <t>Communicate (Other Party(s)/other outside lawyers)</t>
  </si>
  <si>
    <t>Mediation</t>
  </si>
  <si>
    <t>Communicate (witnesses)</t>
  </si>
  <si>
    <t>Other Settlement Matters</t>
  </si>
  <si>
    <t>Communicate (experts)</t>
  </si>
  <si>
    <t>Communicate (other external)</t>
  </si>
  <si>
    <t>Review of Other Party(s)' Statements of Case</t>
  </si>
  <si>
    <t>Billable Travel Time</t>
  </si>
  <si>
    <t>Preparation of the disclosure report and the disclosure proposal</t>
  </si>
  <si>
    <t>Obtaining and reviewing documents</t>
  </si>
  <si>
    <t>Preparing and serving disclosure lists</t>
  </si>
  <si>
    <t>Taking, preparing and finalising witness statement(s)</t>
  </si>
  <si>
    <t>Reviewing Other Party(s)' witness statement(s)</t>
  </si>
  <si>
    <t>Joint expert evidence</t>
  </si>
  <si>
    <t>Applications for an injunction or committal</t>
  </si>
  <si>
    <t>Applications for disclosure or Further Information</t>
  </si>
  <si>
    <t>Applications concerning evidence</t>
  </si>
  <si>
    <t>Applications relating to Costs alone</t>
  </si>
  <si>
    <t>Consultants, Other Professionals or Foreign Lawyers</t>
  </si>
  <si>
    <t>Permission applications</t>
  </si>
  <si>
    <t>Other applications</t>
  </si>
  <si>
    <t>Preparation of trial bundles</t>
  </si>
  <si>
    <t>General work regarding preparation for trial</t>
  </si>
  <si>
    <t>Advocacy</t>
  </si>
  <si>
    <t>Support of advocates</t>
  </si>
  <si>
    <t>Preparing costs claim</t>
  </si>
  <si>
    <t>Hearings</t>
  </si>
  <si>
    <t>Post Assessment Work (excluding Hearings)</t>
  </si>
  <si>
    <t>Issue/Pleadings</t>
  </si>
  <si>
    <t>Values</t>
  </si>
  <si>
    <t>Budgeting incl. costs estimates</t>
  </si>
  <si>
    <t>ADR/Settlement</t>
  </si>
  <si>
    <t>Expert Reports</t>
  </si>
  <si>
    <t>Interim Applications and Hearings (Interlocutory Applications)</t>
  </si>
  <si>
    <t>Costs Assessment</t>
  </si>
  <si>
    <t>Issue and Serve Proceedings and Preparation of Statement(s) of Case</t>
  </si>
  <si>
    <t>Appear For/Attend</t>
  </si>
  <si>
    <t xml:space="preserve">Trial </t>
  </si>
  <si>
    <t>in respect of the bill the costs claimed herein do not exceed the costs which the receiving party is required to pay my firm.</t>
  </si>
  <si>
    <t>MASTER CHRONOLOGY</t>
  </si>
  <si>
    <t>Description of work</t>
  </si>
  <si>
    <t>VAT Rate</t>
  </si>
  <si>
    <t>Total VAT</t>
  </si>
  <si>
    <t>Total Costs</t>
  </si>
  <si>
    <t>Description</t>
  </si>
  <si>
    <t>VAT %</t>
  </si>
  <si>
    <t>ABC Firm</t>
  </si>
  <si>
    <t>External Party Name</t>
  </si>
  <si>
    <t>Task Name</t>
  </si>
  <si>
    <t>LTM</t>
  </si>
  <si>
    <t>Disclosure</t>
  </si>
  <si>
    <t>CMC</t>
  </si>
  <si>
    <t>Trial</t>
  </si>
  <si>
    <t>Contingent Cost A</t>
  </si>
  <si>
    <t>Pre-Budget</t>
  </si>
  <si>
    <t>Estimated ("E")</t>
  </si>
  <si>
    <t>Activity Code</t>
  </si>
  <si>
    <t>Pre, Post or Non Budget</t>
  </si>
  <si>
    <t>COUNSELS FEE SECTION</t>
  </si>
  <si>
    <t>Task Description</t>
  </si>
  <si>
    <t>All work relating to reviewing funding options, securing funding and reports to funders during the life of the case.</t>
  </si>
  <si>
    <t>All work throughout the life of the case relating to budgeting and costs management, excluding the ‘costs assessment’ and ‘funding’ related work and preparation for and attendance at any costs management hearing, all of which have discrete phases.</t>
  </si>
  <si>
    <t>Preparing budgets solely for the client and monitoring costs incurred for the purposes of any required variations. Performing budgetary work related to obtaining third party funding/ATE insurance.</t>
  </si>
  <si>
    <t xml:space="preserve">Initially completing Precedent H - This task is confined to preparing and compiling the first budget required by the court in the form of Precedent H.  </t>
  </si>
  <si>
    <t>Work on budgeting between the parties following initial completion of the first budget, including the monitoring of costs incurred against the budget and any applications for variation of a budget.</t>
  </si>
  <si>
    <t>Initial and Pre-Action Protocol Work</t>
  </si>
  <si>
    <t>Work relating to the obtaining of instructions, identification of witnesses, dealing with locus and evidential issues, dealing with and identifying legal issues arising from the case and strategy, and dealing with any protocol related matters, if not covered elsewhere.</t>
  </si>
  <si>
    <t>Work required to understand the facts of the case including instructions from the client and the identification of potential witnesses</t>
  </si>
  <si>
    <t xml:space="preserve">Includes identification of the legal issues raised by the case facts and developing the strategy for the case.  </t>
  </si>
  <si>
    <t>Communications at an initial stage in compliance with pre-action protocol including letters before action and responses.</t>
  </si>
  <si>
    <t>ADR / Settlement</t>
  </si>
  <si>
    <t xml:space="preserve">Work that is directed to settlement including ADR </t>
  </si>
  <si>
    <t>Work related to proposals for mediation, preparation and attendance at the mediation and any follow-up work.</t>
  </si>
  <si>
    <t>Work that is directed to settlement including Part 36 and other offers and consequent negotiations (includes all forms of ADR other than mediation).</t>
  </si>
  <si>
    <t>Issue / Statements of Case</t>
  </si>
  <si>
    <t>Covers issue and acknowledgment of proceedings, Statements of Case and Further Information requests/responses.  Includes taking instructions, making inquiries and searches, researching, drafting, editing, filing and all meetings and communications for the purpose of such documents.</t>
  </si>
  <si>
    <t xml:space="preserve">Work related to effecting service, including dealing with process servers or the foreign process office. Work in preparation of claims, petitions and any other originating process, Statements of Case, Part 20 proceedings, including reviewing those of other parties whether or not a responsive document is served. Includes all work with counsel thereon and all dealings with client and others in connection therewith.  In appeals includes Appellants’ and Respondents’ Notices and supporting skeleton arguments. </t>
  </si>
  <si>
    <t xml:space="preserve">Considering Other Party(s)' Claim Form and Statements of Case.  </t>
  </si>
  <si>
    <t>Requests for Further Information</t>
  </si>
  <si>
    <t>Preparing and considering requests for Further Information and responses thereto.</t>
  </si>
  <si>
    <t>Amendment of Statements of Case</t>
  </si>
  <si>
    <t>Preparing and considering amendments to originating process, Statements of Case, Part 20 proceedings.  In appeals refers to amendments to Appellants’ and Respondents’ Notices and supporting skeleton arguments.</t>
  </si>
  <si>
    <t>Work relating to gathering and reviewing documents for potential disclosure, preparing disclosure lists and practical steps of disclosure.</t>
  </si>
  <si>
    <t>Preparation of the disclosure report and the disclosure proposal to comply with obligations that came in on 1-April-2013 (applicable to both manual and e-disclosure). All Disclosure related work required for the CMC. Additionally, this task encompasses work such as determining the location of documents, letters to client re disclosure obligations and setting up client based disclosure teams.</t>
  </si>
  <si>
    <t>Obtaining and reviewing documents to determine relevance (applicable to both manual and e-disclosure).</t>
  </si>
  <si>
    <t>Preparing and serving disclosure lists (applicable to both manual and e-disclosure).</t>
  </si>
  <si>
    <t>Inspection and review of the other side's disclosure for work undertaken after exchange of disclosure lists.</t>
  </si>
  <si>
    <t>Inspection and review of the other side’s disclosure for work undertaken after exchange of disclosure lists (applicable to both manual and e-disclosure).</t>
  </si>
  <si>
    <t>Witness statements</t>
  </si>
  <si>
    <t>Work that relates to the identification of potential witnesses and preparing their evidence for trial (excludes witness evidence in relation to interim applications).</t>
  </si>
  <si>
    <t>Work involved in identifying appropriate witnesses, tracing and communicating with same, taking instructions for, preparing and serving witness statements or affidavits, preparing and serving witness summaries, preparing and serving  any notices under Civil Evidence or similar  Acts, preparing and serving witness summonses, including reviewing other materials for these purposes and all dealings with client, witnesses, inquiry agents, counsel, Other Party(s) and others in relation to own side witness statements.</t>
  </si>
  <si>
    <t>Considering Other Party(s)' witness statements, affidavits, witness summaries, Civil Evidence Act or similar notices, reviewing same in context of other evidence and material, considering strategy to deal with issues raised.</t>
  </si>
  <si>
    <t>Expert reports</t>
  </si>
  <si>
    <t>Work that relates to the identification of potential experts and preparing their evidence for trial (excludes expert evidence in relation to interim applications).</t>
  </si>
  <si>
    <t xml:space="preserve">Own expert evidence </t>
  </si>
  <si>
    <t>Identifying and interviewing experts and consultants (testifying or non-testifying), working with them, and developing expert reports. Reviewing case in the light of such evidence.  Considering questions asked by Other Party(s) of own experts and experts' responses.  Arranging experts' discussions.  Considering reports of experts' discussions.  Includes all communications or other work with counsel, and all communications with Other Party.</t>
  </si>
  <si>
    <t>Other Party(s)' expert evidence</t>
  </si>
  <si>
    <t xml:space="preserve">Considering Other Party(s)' expert evidence, preparing and asking questions of their experts, considering replies, reviewing case in light of such evidence.  </t>
  </si>
  <si>
    <t>As [JH10] (own expert evidence) with appropriate modifications.</t>
  </si>
  <si>
    <t>Case Management Conference</t>
  </si>
  <si>
    <t>Pre Trial Review</t>
  </si>
  <si>
    <t xml:space="preserve">Work in preparing for and attending any Pre Trial Review (excluding Costs Management).  </t>
  </si>
  <si>
    <t>Costs Management Conference</t>
  </si>
  <si>
    <t>Work in preparing for and attending any Costs Management Conference / Hearing including the hearing of any applications to vary a budget.</t>
  </si>
  <si>
    <t xml:space="preserve">Work covering all proposed and actual interim applications and hearings.  Includes taking instructions,  making inquiries, research, preparing and filing applications, supporting evidence and skeleton arguments including reviewing those of other parties whether or not a responsive document is served, preparing for and attending hearings and all meetings and communications for the purpose of such applications or hearings.  </t>
  </si>
  <si>
    <t>Applications relating to originating process or Statement of Case or for default or summary judgment</t>
  </si>
  <si>
    <t xml:space="preserve"> Includes applications as to service or jurisdiction, to strike out or amend all or part of a claim or Statement of Case, or for the variation of parties.</t>
  </si>
  <si>
    <t>Work performed related to applications for an injunction or committal.</t>
  </si>
  <si>
    <t>Work performed related to applications for disclosure or Further Information</t>
  </si>
  <si>
    <t>Work performed related to applications concerning evidence</t>
  </si>
  <si>
    <t>Includes applications for security for costs, costs capping and protective costs orders.  Does not include budgeting or costs management orders which are dealt with at [JB40].   Does not include applications proceeding as to costs alone where a substantive application for some other relief has settled.</t>
  </si>
  <si>
    <t>All permission applications where permission to proceed is required, such as in judicial review proceedings or on appeal.</t>
  </si>
  <si>
    <t>All other types of application not covered by the categories above</t>
  </si>
  <si>
    <t>Trial preparation</t>
  </si>
  <si>
    <t>Work for the preparation of the trial not included in the other phases.</t>
  </si>
  <si>
    <t>Time spent identifying documents for inclusion in the trial bundles, working with the other parties to agree the trial bundles, preparing and updating the trial bundles.</t>
  </si>
  <si>
    <t>All other time spent in preparing for and supporting a trial, including developing overall trial strategy, preparing own witnesses for trial, working on cross-examination, preparing opening and closing arguments, , identifying documents for use at trial, preparing demonstrative materials, making any physical arrangements for trial etc</t>
  </si>
  <si>
    <t>Covers preparation for advocacy including written trial submissions and all other work from the first day on which a  trial or appeal begins or, if settled, was due to begin.</t>
  </si>
  <si>
    <t>Preparation by advocates of written and oral openings, closings or skeleton arguments; preparation for examination of witnesses; preparation of and for all applications made during trial;  considering all submissions of other parties; attendance of advocates during trial.  Includes all dealings by advocates with others (e.g. solicitors, clients, witnesses) for these purposes.</t>
  </si>
  <si>
    <t>Work by lawyers other than advocates relating to the above matters and all attendances at court on trial days including conferences or meetings before or after court and travel and waiting.  Where there is a substantial gap between trial days, work should be allocated to whichever is the more appropriate of the Trial Preparation and Trial phases.</t>
  </si>
  <si>
    <t>Judgment and post-trial activity</t>
  </si>
  <si>
    <t>Considering draft judgments, preparing and considering any written responses to the court, submissions or skeleton arguments in relation to judgment or consequential orders, preparation for and attendance at hearings when reserved judgments handed down or consequential orders considered, all dealings relating to form of judgment or order.  Includes all meetings and communications relating thereto.</t>
  </si>
  <si>
    <t>Work related to the assessment or agreement of costs following trial or settlement of the underlying action</t>
  </si>
  <si>
    <t xml:space="preserve">Includes the reconciliation of the costs claimed to any approved budget in and the preparation of the bill of costs for detailed assessment </t>
  </si>
  <si>
    <t>Points of dispute, Replies and Negotiations</t>
  </si>
  <si>
    <t>Work on the formal procedural steps under CPR 47 following service of a bill of costs together with Part 36 and other offers to settle costs and consequent negotiations</t>
  </si>
  <si>
    <t>Includes preparation for and attendance at hearings for directions and interim certificate applications as well as the detailed assessment itself</t>
  </si>
  <si>
    <t>Includes post-hearing calculations and all other work required  to finalise the amounts due for principal, interest and the costs of the assessment</t>
  </si>
  <si>
    <t>Activity Description</t>
  </si>
  <si>
    <t>Communicate (internally within legal team)</t>
  </si>
  <si>
    <t>Any internal communications within firm.</t>
  </si>
  <si>
    <t>Any  communication by letter, fax, email, telephone, meetings and conferences with client</t>
  </si>
  <si>
    <t>Any appearance for or attendance at a scheduled event related to the matter</t>
  </si>
  <si>
    <t xml:space="preserve">Claim No. </t>
  </si>
  <si>
    <t>Counsel's Fees</t>
  </si>
  <si>
    <t>Pre-action</t>
  </si>
  <si>
    <t>Contingent Cost B</t>
  </si>
  <si>
    <t>Funding PerCent Allowed</t>
  </si>
  <si>
    <t>Contingent Cost C</t>
  </si>
  <si>
    <t>Part ID</t>
  </si>
  <si>
    <t>Part Name</t>
  </si>
  <si>
    <t>Further Relevant Information</t>
  </si>
  <si>
    <t>Counsel SF %</t>
  </si>
  <si>
    <t>Hearing Description</t>
  </si>
  <si>
    <t>Counsel Fees Allowed</t>
  </si>
  <si>
    <t xml:space="preserve">Time </t>
  </si>
  <si>
    <t>Recoverable % of incurred profit costs</t>
  </si>
  <si>
    <t>Profit Costs as Claimed</t>
  </si>
  <si>
    <t>Profit Costs incurred</t>
  </si>
  <si>
    <t>Total Base Costs</t>
  </si>
  <si>
    <t>LEGAL TEAM, HOURLY RATES AND COUNSEL'S SUCCESS FEES</t>
  </si>
  <si>
    <t>TABLE OF COSTS AS SUMMARILY ASSESSED</t>
  </si>
  <si>
    <t>CERTIFICATES PAGE</t>
  </si>
  <si>
    <t xml:space="preserve"> Total Base Costs</t>
  </si>
  <si>
    <t>DETAILED BILL - (PRINT VERSION)</t>
  </si>
  <si>
    <t>FUNDING &amp; PARTS TABLE</t>
  </si>
  <si>
    <t>With reference to the pending assessment of the [claimant’s/defendant’s] costs and disbursements herein which are payable by the [claimant/defendant] we the undersigned [solicitors to] [auditors of] the [claimant/defendant] hereby certify that the [claimant/defendant] on the basis of its last completed VAT return [would/would not be entitled to recover would/be entitled to recover only percent of the] Value Added Tax on such costs and disbursements , as input tax pursuant to the Value Added Tax Act 1994.</t>
  </si>
  <si>
    <t>CERTIFICATE IN RESPECT OF VAT</t>
  </si>
  <si>
    <t>VAT NO:</t>
  </si>
  <si>
    <t>PROFIT COSTS SECTION</t>
  </si>
  <si>
    <t>TOTALS</t>
  </si>
  <si>
    <t>Budgeted</t>
  </si>
  <si>
    <t>SUMMARY OF COSTS AS CLAIMED VS AMOUNTS IN LAST APPROVED / AGREED / SUBMITTED BUDGET</t>
  </si>
  <si>
    <t>Plan, Prepare, Draft, Review</t>
  </si>
  <si>
    <t>MAIN SUMMARY - BY PART</t>
  </si>
  <si>
    <t>MAIN SUMMARY BY PHASE</t>
  </si>
  <si>
    <t>Part 1</t>
  </si>
  <si>
    <t>DISBURSEMENTS SECTION</t>
  </si>
  <si>
    <t>Counsel</t>
  </si>
  <si>
    <t>Precedent H Phase</t>
  </si>
  <si>
    <t>Non-Budgeted</t>
  </si>
  <si>
    <t xml:space="preserve"> Total VAT</t>
  </si>
  <si>
    <t xml:space="preserve"> Total Costs</t>
  </si>
  <si>
    <t>Communication Method</t>
  </si>
  <si>
    <t>Entry Alloc%</t>
  </si>
  <si>
    <t>Entry No</t>
  </si>
  <si>
    <t>(blank)</t>
  </si>
  <si>
    <t>Solicitors' Success Fee</t>
  </si>
  <si>
    <t xml:space="preserve">Counsel's Base Fees </t>
  </si>
  <si>
    <t xml:space="preserve"> Counsel's Success Fees</t>
  </si>
  <si>
    <t xml:space="preserve"> Counsel's Base Fees</t>
  </si>
  <si>
    <t xml:space="preserve"> Time</t>
  </si>
  <si>
    <t xml:space="preserve"> Base Profit Costs</t>
  </si>
  <si>
    <t>SUMMARY OF COMMUNICATIONS</t>
  </si>
  <si>
    <t>SUMMARY BY  TASK,  ACTIVITY AND EXPENSES</t>
  </si>
  <si>
    <t>Counsel Success Fee %</t>
  </si>
  <si>
    <t>Solicitor's Success Fee</t>
  </si>
  <si>
    <t>Solicitor's Success Fee %</t>
  </si>
  <si>
    <t>Counsel's Success Fee</t>
  </si>
  <si>
    <t>VAT on Solicitor's Success Fee</t>
  </si>
  <si>
    <t>VAT on Counsel's Success Fee</t>
  </si>
  <si>
    <t>Success Fees on Summarily Assessed Costs</t>
  </si>
  <si>
    <t>Total Bill</t>
  </si>
  <si>
    <t>Total Base Costs Summarily Assessed</t>
  </si>
  <si>
    <t>Total Success Fees including VAT</t>
  </si>
  <si>
    <t>Total Success Fees inc VAT</t>
  </si>
  <si>
    <t xml:space="preserve"> Base Profit Costs </t>
  </si>
  <si>
    <t xml:space="preserve"> ATEI Premium</t>
  </si>
  <si>
    <t>Profit Costs Incurred (not including any indemnity cap)</t>
  </si>
  <si>
    <t>Base Profit Costs (including any indemnity cap)</t>
  </si>
  <si>
    <t>VAT on Base Profit Costs</t>
  </si>
  <si>
    <t>Success Fee on Base Profit costs</t>
  </si>
  <si>
    <t>Total Counsel Fees (inc Success Fee and VAT)</t>
  </si>
  <si>
    <t>Total Profit Costs</t>
  </si>
  <si>
    <t>Base Profit Costs (copy)</t>
  </si>
  <si>
    <t>Disbursements Total (copy)</t>
  </si>
  <si>
    <t>VAT On Other Disbursements</t>
  </si>
  <si>
    <t>Other Disbursements</t>
  </si>
  <si>
    <t>Disbursements Total (without success fees)</t>
  </si>
  <si>
    <t>Total Other Disbursements (inc VAT)</t>
  </si>
  <si>
    <t>Total Disbursements (including success fees)</t>
  </si>
  <si>
    <t>Success Fee %</t>
  </si>
  <si>
    <t>DisbursementsAllowed</t>
  </si>
  <si>
    <t>Profit Costs Allowed</t>
  </si>
  <si>
    <t xml:space="preserve"> Other Disbursements</t>
  </si>
  <si>
    <t xml:space="preserve">Base Profit Costs </t>
  </si>
  <si>
    <t>Solicitor's Success Fees</t>
  </si>
  <si>
    <t>ATEI Premium</t>
  </si>
  <si>
    <t xml:space="preserve">Disbursements </t>
  </si>
  <si>
    <t>REFERENCE AND LOOKUP TABLE - PHASES AND TASKS</t>
  </si>
  <si>
    <t>REFERENCE AND LOOKUP TABLE FOR ACTIVITIES</t>
  </si>
  <si>
    <t>VAT on Success Fee on Base Profit Costs</t>
  </si>
  <si>
    <t>DATA ENTRY SECTIONS</t>
  </si>
  <si>
    <t>Sum of ATEI Premium</t>
  </si>
  <si>
    <t>Incurred Post-Budget</t>
  </si>
  <si>
    <t>Incurred Pre-Budget</t>
  </si>
  <si>
    <t>Last Approved Budget / Agreed Budget Figure</t>
  </si>
  <si>
    <t>Departure from Last Approved / Agreed Budget</t>
  </si>
  <si>
    <t>Pre-Trial Review</t>
  </si>
  <si>
    <t>Phase in Bill of Costs</t>
  </si>
  <si>
    <t>Phase in Precedent H</t>
  </si>
  <si>
    <t>Pre-Action Costs</t>
  </si>
  <si>
    <t>Contingencies</t>
  </si>
  <si>
    <t>N/A</t>
  </si>
  <si>
    <t>Phase Name</t>
  </si>
  <si>
    <t xml:space="preserve"> </t>
  </si>
  <si>
    <t>Work relating to such hearings and the preparation for them, including PTR and CMC’s. This does not include interim applications heard at the same time (excludes costs management).</t>
  </si>
  <si>
    <t>Phase Code</t>
  </si>
  <si>
    <t>Task Code</t>
  </si>
  <si>
    <t>P1</t>
  </si>
  <si>
    <t>P2</t>
  </si>
  <si>
    <t>P3</t>
  </si>
  <si>
    <t>P4</t>
  </si>
  <si>
    <t>P5</t>
  </si>
  <si>
    <t>P6</t>
  </si>
  <si>
    <t>P7</t>
  </si>
  <si>
    <t>P8</t>
  </si>
  <si>
    <t>P9</t>
  </si>
  <si>
    <t>P10</t>
  </si>
  <si>
    <t>P11</t>
  </si>
  <si>
    <t>P12</t>
  </si>
  <si>
    <t>P13</t>
  </si>
  <si>
    <t>P14</t>
  </si>
  <si>
    <t>P15</t>
  </si>
  <si>
    <t>T1</t>
  </si>
  <si>
    <t>T2</t>
  </si>
  <si>
    <t>T3</t>
  </si>
  <si>
    <t>T4</t>
  </si>
  <si>
    <t>T5</t>
  </si>
  <si>
    <t>T6</t>
  </si>
  <si>
    <t>T7</t>
  </si>
  <si>
    <t>T8</t>
  </si>
  <si>
    <t>T9</t>
  </si>
  <si>
    <t>T10</t>
  </si>
  <si>
    <t>T11</t>
  </si>
  <si>
    <t>T12</t>
  </si>
  <si>
    <t>T13</t>
  </si>
  <si>
    <t>T14</t>
  </si>
  <si>
    <t>T15</t>
  </si>
  <si>
    <t>T16</t>
  </si>
  <si>
    <t>T17</t>
  </si>
  <si>
    <t>T18</t>
  </si>
  <si>
    <t>T19</t>
  </si>
  <si>
    <t>T20</t>
  </si>
  <si>
    <t>T21</t>
  </si>
  <si>
    <t>T22</t>
  </si>
  <si>
    <t>T23</t>
  </si>
  <si>
    <t>T24</t>
  </si>
  <si>
    <t>T25</t>
  </si>
  <si>
    <t>T26</t>
  </si>
  <si>
    <t>T27</t>
  </si>
  <si>
    <t>T28</t>
  </si>
  <si>
    <t>T29</t>
  </si>
  <si>
    <t>T30</t>
  </si>
  <si>
    <t>T31</t>
  </si>
  <si>
    <t>T32</t>
  </si>
  <si>
    <t>T33</t>
  </si>
  <si>
    <t>T34</t>
  </si>
  <si>
    <t>T35</t>
  </si>
  <si>
    <t>T36</t>
  </si>
  <si>
    <t>T37</t>
  </si>
  <si>
    <t>T38</t>
  </si>
  <si>
    <t>T39</t>
  </si>
  <si>
    <t>T40</t>
  </si>
  <si>
    <t>T41</t>
  </si>
  <si>
    <t xml:space="preserve">Phase Code </t>
  </si>
  <si>
    <t>Task Sort Order Number</t>
  </si>
  <si>
    <t xml:space="preserve">Phase Sort Order Number </t>
  </si>
  <si>
    <t>Activity Sort Order Number</t>
  </si>
  <si>
    <t>Expense Sort Order Number</t>
  </si>
  <si>
    <t>A1</t>
  </si>
  <si>
    <t>A2</t>
  </si>
  <si>
    <t>A3</t>
  </si>
  <si>
    <t>A4</t>
  </si>
  <si>
    <t>A5</t>
  </si>
  <si>
    <t>A6</t>
  </si>
  <si>
    <t>A7</t>
  </si>
  <si>
    <t>A8</t>
  </si>
  <si>
    <t>A9</t>
  </si>
  <si>
    <t>A10</t>
  </si>
  <si>
    <t>X1</t>
  </si>
  <si>
    <t>X2</t>
  </si>
  <si>
    <t>X3</t>
  </si>
  <si>
    <t>X4</t>
  </si>
  <si>
    <t>X5</t>
  </si>
  <si>
    <t>X6</t>
  </si>
  <si>
    <t>X7</t>
  </si>
  <si>
    <t>X8</t>
  </si>
  <si>
    <t>X9</t>
  </si>
  <si>
    <t>X10</t>
  </si>
  <si>
    <t>X11</t>
  </si>
  <si>
    <t>X12</t>
  </si>
  <si>
    <t>X13</t>
  </si>
  <si>
    <t>Phase Sort Order Number</t>
  </si>
  <si>
    <t>SORT ORDERS</t>
  </si>
  <si>
    <t xml:space="preserve">REFERENCE AND LOOKUP TABLE FOR EXPENSES </t>
  </si>
  <si>
    <t>Communicate (with Counsel)</t>
  </si>
  <si>
    <t xml:space="preserve">Any  communication by letter, fax, email, telephone, meetings and conferences with own-side Counsel </t>
  </si>
  <si>
    <t xml:space="preserve">Any  communication by letter, fax, email, telephone, meetings and conferences with witnesses </t>
  </si>
  <si>
    <t xml:space="preserve">Any  communication by letter, fax, email, telephone, meetings and conferences with experts </t>
  </si>
  <si>
    <t>Any  communication by letter, fax, email, telephone, meetings and conferences with opposing lawyers or other outside lawyers not representing the client</t>
  </si>
  <si>
    <t>Any  communication by letter, fax, email, telephone, meetings and conferences with other external parties not already categorised within these activity codes</t>
  </si>
  <si>
    <t xml:space="preserve">Includes time spent waiting associated with the matter when other billable services are not performed for the client.  </t>
  </si>
  <si>
    <t>Any planning or preparation associated with a matter; Any drafting or revision or other preparation of documents or other material; Any review or analysis of documents or other material; Any handling of documents, files or data.</t>
  </si>
  <si>
    <t>Court Fees</t>
  </si>
  <si>
    <t>Arbitrators' or Mediators' Fees</t>
  </si>
  <si>
    <t xml:space="preserve">Witness Expenses </t>
  </si>
  <si>
    <t>Transcripts</t>
  </si>
  <si>
    <t>Litigation Support Suppliers (incl eDisclosure)</t>
  </si>
  <si>
    <t>Travel Expenses</t>
  </si>
  <si>
    <t>Copying/Imaging</t>
  </si>
  <si>
    <t>ATEI Premiums</t>
  </si>
  <si>
    <t xml:space="preserve">Medical Records </t>
  </si>
  <si>
    <t>Translation Costs</t>
  </si>
  <si>
    <t>Experts' Fees</t>
  </si>
  <si>
    <t>X14</t>
  </si>
  <si>
    <t>X15</t>
  </si>
  <si>
    <t>Process Server Fees</t>
  </si>
  <si>
    <t>Bank Fees</t>
  </si>
  <si>
    <t xml:space="preserve">IN THE </t>
  </si>
  <si>
    <t xml:space="preserve">                              DIVISION</t>
  </si>
  <si>
    <r>
      <t xml:space="preserve">BILL OF COSTS </t>
    </r>
    <r>
      <rPr>
        <sz val="14"/>
        <color indexed="8"/>
        <rFont val="Calibri"/>
        <family val="2"/>
      </rPr>
      <t xml:space="preserve">to be assessed on the       basis and paid by the                pursuant to orders dated </t>
    </r>
  </si>
  <si>
    <t>#N/A</t>
  </si>
  <si>
    <t>#N/A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</si>
</sst>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Red]\-&quot;£&quot;#,##0.00"/>
    <numFmt numFmtId="43" formatCode="_-* #,##0.00_-;\-* #,##0.00_-;_-* &quot;-&quot;??_-;_-@_-"/>
    <numFmt numFmtId="164" formatCode="_(* #,##0.00_);_(* \(#,##0.00\);_(* &quot;-&quot;??_);_(@_)"/>
    <numFmt numFmtId="165" formatCode="&quot;£&quot;#,##0.00"/>
    <numFmt numFmtId="166" formatCode="#,##0.00;#,##0.00;&quot;&quot;"/>
    <numFmt numFmtId="167" formatCode="#,##0.00_ ;\-#,##0.00\ "/>
    <numFmt numFmtId="168" formatCode="\£#,##0.00"/>
  </numFmts>
  <fonts count="6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indexed="8"/>
      <name val="Calibri"/>
      <family val="2"/>
    </font>
    <font>
      <sz val="10"/>
      <color indexed="8"/>
      <name val="Arial"/>
      <family val="2"/>
    </font>
    <font>
      <sz val="10"/>
      <name val="Arial"/>
      <family val="2"/>
    </font>
    <font>
      <sz val="10"/>
      <color indexed="8"/>
      <name val="Arial"/>
      <family val="2"/>
    </font>
    <font>
      <sz val="12"/>
      <color indexed="8"/>
      <name val="Calibri"/>
      <family val="2"/>
    </font>
    <font>
      <sz val="8"/>
      <name val="Arial"/>
      <family val="2"/>
    </font>
    <font>
      <sz val="11"/>
      <color theme="1"/>
      <name val="Calibri"/>
      <family val="2"/>
      <scheme val="minor"/>
    </font>
    <font>
      <sz val="10"/>
      <color theme="1"/>
      <name val="Arial"/>
      <family val="2"/>
    </font>
    <font>
      <sz val="12"/>
      <color theme="1"/>
      <name val="Calibri"/>
      <family val="2"/>
    </font>
    <font>
      <sz val="11"/>
      <color theme="1"/>
      <name val="Calibri"/>
      <family val="2"/>
    </font>
    <font>
      <sz val="11"/>
      <color indexed="8"/>
      <name val="Calibri"/>
      <family val="2"/>
    </font>
    <font>
      <sz val="12"/>
      <color theme="1"/>
      <name val="Calibri"/>
      <family val="2"/>
      <scheme val="minor"/>
    </font>
    <font>
      <b/>
      <sz val="12"/>
      <color theme="1"/>
      <name val="Calibri"/>
      <family val="2"/>
      <scheme val="minor"/>
    </font>
    <font>
      <sz val="12"/>
      <color theme="1"/>
      <name val="Arial"/>
      <family val="2"/>
    </font>
    <font>
      <b/>
      <sz val="12"/>
      <name val="Calibri"/>
      <family val="2"/>
      <scheme val="minor"/>
    </font>
    <font>
      <b/>
      <sz val="12"/>
      <name val="Calibri"/>
      <family val="2"/>
    </font>
    <font>
      <sz val="16"/>
      <color theme="1"/>
      <name val="Arial"/>
      <family val="2"/>
    </font>
    <font>
      <b/>
      <sz val="12"/>
      <color theme="1"/>
      <name val="Calibri"/>
      <family val="2"/>
    </font>
    <font>
      <sz val="14"/>
      <color indexed="8"/>
      <name val="Calibri"/>
      <family val="2"/>
    </font>
    <font>
      <b/>
      <sz val="14"/>
      <color indexed="8"/>
      <name val="Calibri"/>
      <family val="2"/>
    </font>
    <font>
      <b/>
      <sz val="11"/>
      <color theme="1"/>
      <name val="Calibri"/>
      <family val="2"/>
      <scheme val="minor"/>
    </font>
    <font>
      <sz val="14"/>
      <name val="Calibri"/>
      <family val="2"/>
      <scheme val="minor"/>
    </font>
    <font>
      <b/>
      <sz val="14"/>
      <name val="Calibri"/>
      <family val="2"/>
      <scheme val="minor"/>
    </font>
    <font>
      <sz val="14"/>
      <color theme="1"/>
      <name val="Calibri"/>
      <family val="2"/>
      <scheme val="minor"/>
    </font>
    <font>
      <b/>
      <sz val="10"/>
      <color theme="1"/>
      <name val="Arial"/>
      <family val="2"/>
    </font>
    <font>
      <b/>
      <sz val="16"/>
      <color theme="1"/>
      <name val="Calibri"/>
      <family val="2"/>
      <scheme val="minor"/>
    </font>
    <font>
      <sz val="16"/>
      <color theme="1"/>
      <name val="Calibri"/>
      <family val="2"/>
      <scheme val="minor"/>
    </font>
    <font>
      <b/>
      <sz val="16"/>
      <color theme="1"/>
      <name val="Calibri"/>
      <family val="2"/>
    </font>
    <font>
      <b/>
      <sz val="16"/>
      <color theme="1"/>
      <name val="Arial"/>
      <family val="2"/>
    </font>
    <font>
      <b/>
      <sz val="16"/>
      <color indexed="8"/>
      <name val="Calibri"/>
      <family val="2"/>
    </font>
    <font>
      <sz val="11"/>
      <color indexed="8"/>
      <name val="Calibri"/>
      <family val="2"/>
      <scheme val="minor"/>
    </font>
    <font>
      <sz val="11"/>
      <color theme="1"/>
      <name val="Arial"/>
      <family val="2"/>
    </font>
    <font>
      <b/>
      <sz val="11"/>
      <color indexed="8"/>
      <name val="Calibri"/>
      <family val="2"/>
      <scheme val="minor"/>
    </font>
    <font>
      <sz val="12"/>
      <name val="Calibri"/>
      <family val="2"/>
    </font>
    <font>
      <sz val="12"/>
      <color theme="1"/>
      <name val="Calibri"/>
      <family val="2"/>
      <scheme val="minor"/>
    </font>
    <font>
      <sz val="11"/>
      <color indexed="8"/>
      <name val="Calibri"/>
      <family val="2"/>
      <scheme val="minor"/>
    </font>
    <font>
      <b/>
      <sz val="11"/>
      <color indexed="8"/>
      <name val="Calibri"/>
      <family val="2"/>
      <scheme val="minor"/>
    </font>
    <font>
      <b/>
      <sz val="12"/>
      <name val="Calibri"/>
      <family val="2"/>
      <scheme val="minor"/>
    </font>
    <font>
      <b/>
      <u/>
      <sz val="14"/>
      <color theme="1"/>
      <name val="Calibri"/>
      <family val="2"/>
      <scheme val="minor"/>
    </font>
    <font>
      <b/>
      <u/>
      <sz val="14"/>
      <color theme="1"/>
      <name val="Arial"/>
      <family val="2"/>
    </font>
    <font>
      <sz val="11"/>
      <color theme="1"/>
      <name val="Calibri"/>
      <family val="2"/>
      <scheme val="minor"/>
    </font>
    <font>
      <sz val="12"/>
      <color theme="1"/>
      <name val="Calibri"/>
      <family val="2"/>
      <scheme val="minor"/>
    </font>
    <font>
      <sz val="10"/>
      <color theme="1"/>
      <name val="Arial"/>
      <family val="2"/>
    </font>
    <font>
      <b/>
      <u/>
      <sz val="12"/>
      <color theme="1"/>
      <name val="Calibri"/>
      <family val="2"/>
      <scheme val="minor"/>
    </font>
    <font>
      <sz val="11"/>
      <color theme="1"/>
      <name val="Calibri"/>
      <scheme val="minor"/>
    </font>
    <font>
      <sz val="12"/>
      <color theme="1"/>
      <name val="Calibri"/>
      <scheme val="minor"/>
    </font>
    <font>
      <b/>
      <sz val="12"/>
      <color theme="1"/>
      <name val="Calibri"/>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80">
    <xf numFmtId="0" fontId="0" fillId="0" borderId="0"/>
    <xf numFmtId="164" fontId="23" fillId="0" borderId="0" applyFont="0" applyFill="0" applyBorder="0" applyAlignment="0" applyProtection="0"/>
    <xf numFmtId="0" fontId="24" fillId="0" borderId="0">
      <alignment vertical="top"/>
    </xf>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0" borderId="0"/>
    <xf numFmtId="0" fontId="27" fillId="0" borderId="0"/>
    <xf numFmtId="0" fontId="2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xf numFmtId="0" fontId="27" fillId="0" borderId="0"/>
    <xf numFmtId="0" fontId="27" fillId="0" borderId="0"/>
    <xf numFmtId="0" fontId="23" fillId="0" borderId="0"/>
    <xf numFmtId="0" fontId="27" fillId="0" borderId="0"/>
    <xf numFmtId="0" fontId="27" fillId="0" borderId="0"/>
    <xf numFmtId="0" fontId="27" fillId="0" borderId="0"/>
    <xf numFmtId="0" fontId="28" fillId="0" borderId="0"/>
    <xf numFmtId="0" fontId="27" fillId="0" borderId="0"/>
    <xf numFmtId="0" fontId="27" fillId="0" borderId="0"/>
    <xf numFmtId="0" fontId="23" fillId="0" borderId="0"/>
    <xf numFmtId="0" fontId="23" fillId="0" borderId="0"/>
    <xf numFmtId="0" fontId="27" fillId="0" borderId="0"/>
    <xf numFmtId="0" fontId="30" fillId="0" borderId="0"/>
    <xf numFmtId="0" fontId="27" fillId="0" borderId="0"/>
    <xf numFmtId="0" fontId="27" fillId="0" borderId="0"/>
    <xf numFmtId="0" fontId="27" fillId="0" borderId="0"/>
    <xf numFmtId="0" fontId="27" fillId="0" borderId="0"/>
    <xf numFmtId="0" fontId="27" fillId="0" borderId="0"/>
    <xf numFmtId="0" fontId="27" fillId="0" borderId="0"/>
    <xf numFmtId="9" fontId="22" fillId="0" borderId="0" applyFont="0" applyFill="0" applyBorder="0" applyAlignment="0" applyProtection="0"/>
    <xf numFmtId="9" fontId="22" fillId="0" borderId="0" applyFont="0" applyFill="0" applyBorder="0" applyAlignment="0" applyProtection="0"/>
    <xf numFmtId="0" fontId="19" fillId="0" borderId="0"/>
    <xf numFmtId="0" fontId="17" fillId="0" borderId="0"/>
    <xf numFmtId="0" fontId="17" fillId="0" borderId="0"/>
    <xf numFmtId="43" fontId="23" fillId="0" borderId="0" applyFont="0" applyFill="0" applyBorder="0" applyAlignment="0" applyProtection="0"/>
    <xf numFmtId="0" fontId="22" fillId="0" borderId="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28" fillId="0" borderId="0" applyFont="0" applyFill="0" applyBorder="0" applyAlignment="0" applyProtection="0"/>
  </cellStyleXfs>
  <cellXfs count="406">
    <xf numFmtId="0" fontId="0" fillId="0" borderId="0" xfId="0"/>
    <xf numFmtId="4" fontId="32" fillId="0" borderId="0" xfId="0" applyNumberFormat="1" applyFont="1" applyFill="1" applyBorder="1" applyAlignment="1">
      <alignment vertical="top" wrapText="1"/>
    </xf>
    <xf numFmtId="0" fontId="32" fillId="0" borderId="0" xfId="0" applyFont="1" applyAlignment="1">
      <alignment vertical="top" wrapText="1"/>
    </xf>
    <xf numFmtId="0" fontId="32" fillId="0" borderId="0" xfId="0" applyFont="1" applyFill="1" applyAlignment="1">
      <alignment vertical="top" wrapText="1"/>
    </xf>
    <xf numFmtId="0" fontId="32" fillId="0" borderId="0" xfId="0" applyFont="1" applyFill="1" applyBorder="1" applyAlignment="1">
      <alignment vertical="top" wrapText="1"/>
    </xf>
    <xf numFmtId="4" fontId="32" fillId="0" borderId="0" xfId="0" applyNumberFormat="1" applyFont="1" applyAlignment="1">
      <alignment horizontal="right" vertical="top" wrapText="1"/>
    </xf>
    <xf numFmtId="0" fontId="32" fillId="0" borderId="0" xfId="0" applyFont="1" applyAlignment="1">
      <alignment horizontal="right" vertical="top" wrapText="1"/>
    </xf>
    <xf numFmtId="0" fontId="32" fillId="0" borderId="0" xfId="0" applyFont="1" applyAlignment="1">
      <alignment vertical="top"/>
    </xf>
    <xf numFmtId="0" fontId="33" fillId="0" borderId="0" xfId="0" applyFont="1" applyAlignment="1">
      <alignment horizontal="center" vertical="top" wrapText="1"/>
    </xf>
    <xf numFmtId="0" fontId="32" fillId="0" borderId="0" xfId="0" applyFont="1" applyFill="1" applyAlignment="1">
      <alignment vertical="top"/>
    </xf>
    <xf numFmtId="14" fontId="32" fillId="0" borderId="0" xfId="0" applyNumberFormat="1" applyFont="1" applyFill="1" applyAlignment="1">
      <alignment horizontal="center" vertical="top"/>
    </xf>
    <xf numFmtId="165" fontId="32" fillId="0" borderId="0" xfId="0" applyNumberFormat="1" applyFont="1" applyFill="1" applyAlignment="1">
      <alignment vertical="top"/>
    </xf>
    <xf numFmtId="10" fontId="32" fillId="0" borderId="0" xfId="0" applyNumberFormat="1" applyFont="1" applyFill="1" applyAlignment="1">
      <alignment horizontal="center" vertical="top"/>
    </xf>
    <xf numFmtId="14" fontId="32" fillId="0" borderId="0" xfId="0" applyNumberFormat="1" applyFont="1" applyAlignment="1">
      <alignment horizontal="center" vertical="top"/>
    </xf>
    <xf numFmtId="165" fontId="32" fillId="0" borderId="0" xfId="0" applyNumberFormat="1" applyFont="1" applyAlignment="1">
      <alignment vertical="top"/>
    </xf>
    <xf numFmtId="10" fontId="32" fillId="0" borderId="0" xfId="0" applyNumberFormat="1" applyFont="1" applyAlignment="1">
      <alignment horizontal="center" vertical="top"/>
    </xf>
    <xf numFmtId="165" fontId="32" fillId="5" borderId="0" xfId="0" applyNumberFormat="1" applyFont="1" applyFill="1" applyAlignment="1">
      <alignment vertical="top"/>
    </xf>
    <xf numFmtId="43" fontId="32" fillId="0" borderId="0" xfId="0" applyNumberFormat="1" applyFont="1" applyFill="1" applyAlignment="1">
      <alignment vertical="top"/>
    </xf>
    <xf numFmtId="43" fontId="32" fillId="5" borderId="0" xfId="0" applyNumberFormat="1" applyFont="1" applyFill="1" applyAlignment="1">
      <alignment vertical="top"/>
    </xf>
    <xf numFmtId="0" fontId="20" fillId="0" borderId="0" xfId="0" applyFont="1" applyBorder="1" applyAlignment="1">
      <alignment vertical="top" wrapText="1"/>
    </xf>
    <xf numFmtId="0" fontId="32" fillId="0" borderId="0" xfId="0" applyFont="1" applyFill="1" applyAlignment="1">
      <alignment vertical="top" wrapText="1"/>
    </xf>
    <xf numFmtId="0" fontId="32" fillId="0" borderId="0" xfId="0" applyFont="1" applyFill="1" applyBorder="1" applyAlignment="1">
      <alignment vertical="top"/>
    </xf>
    <xf numFmtId="0" fontId="25" fillId="0" borderId="0" xfId="0" applyFont="1" applyFill="1" applyBorder="1" applyAlignment="1">
      <alignment vertical="top" wrapText="1"/>
    </xf>
    <xf numFmtId="0" fontId="45" fillId="0" borderId="0" xfId="0" applyFont="1" applyFill="1"/>
    <xf numFmtId="0" fontId="0" fillId="0" borderId="0" xfId="0" applyBorder="1"/>
    <xf numFmtId="0" fontId="36" fillId="3" borderId="0" xfId="0" applyFont="1" applyFill="1" applyBorder="1" applyAlignment="1">
      <alignment horizontal="center" vertical="top" wrapText="1"/>
    </xf>
    <xf numFmtId="14" fontId="35" fillId="3" borderId="0" xfId="0" applyNumberFormat="1" applyFont="1" applyFill="1" applyBorder="1" applyAlignment="1">
      <alignment horizontal="center" vertical="top" wrapText="1"/>
    </xf>
    <xf numFmtId="0" fontId="35" fillId="3" borderId="0" xfId="0" applyFont="1" applyFill="1" applyBorder="1" applyAlignment="1">
      <alignment horizontal="center" vertical="top" wrapText="1"/>
    </xf>
    <xf numFmtId="165" fontId="35" fillId="3" borderId="0" xfId="0" applyNumberFormat="1" applyFont="1" applyFill="1" applyBorder="1" applyAlignment="1">
      <alignment horizontal="center" vertical="top" wrapText="1"/>
    </xf>
    <xf numFmtId="10" fontId="35" fillId="3" borderId="0" xfId="0" applyNumberFormat="1" applyFont="1" applyFill="1" applyBorder="1" applyAlignment="1">
      <alignment horizontal="center" vertical="top" wrapText="1"/>
    </xf>
    <xf numFmtId="43" fontId="35" fillId="3" borderId="0" xfId="0" applyNumberFormat="1" applyFont="1" applyFill="1" applyBorder="1" applyAlignment="1">
      <alignment horizontal="center" vertical="top" wrapText="1"/>
    </xf>
    <xf numFmtId="0" fontId="40" fillId="7" borderId="0" xfId="0" applyFont="1" applyFill="1" applyBorder="1" applyAlignment="1">
      <alignment horizontal="right" wrapText="1"/>
    </xf>
    <xf numFmtId="0" fontId="39" fillId="7" borderId="0" xfId="0" applyFont="1" applyFill="1" applyBorder="1" applyAlignment="1">
      <alignment horizontal="left"/>
    </xf>
    <xf numFmtId="0" fontId="39" fillId="7" borderId="0" xfId="0" applyFont="1" applyFill="1" applyBorder="1"/>
    <xf numFmtId="0" fontId="40" fillId="7" borderId="0" xfId="0" applyFont="1" applyFill="1" applyBorder="1" applyAlignment="1">
      <alignment horizontal="right"/>
    </xf>
    <xf numFmtId="0" fontId="40" fillId="7" borderId="0" xfId="0" applyFont="1" applyFill="1" applyBorder="1" applyAlignment="1">
      <alignment horizontal="left"/>
    </xf>
    <xf numFmtId="0" fontId="40" fillId="7" borderId="0" xfId="0" applyFont="1" applyFill="1" applyBorder="1" applyAlignment="1">
      <alignment wrapText="1"/>
    </xf>
    <xf numFmtId="0" fontId="40" fillId="7" borderId="0" xfId="0" applyFont="1" applyFill="1" applyBorder="1" applyAlignment="1">
      <alignment horizontal="center" wrapText="1"/>
    </xf>
    <xf numFmtId="0" fontId="40" fillId="7" borderId="0" xfId="0" applyFont="1" applyFill="1" applyBorder="1" applyAlignment="1">
      <alignment horizontal="left" wrapText="1"/>
    </xf>
    <xf numFmtId="0" fontId="39" fillId="7" borderId="0" xfId="0" applyFont="1" applyFill="1" applyBorder="1" applyAlignment="1">
      <alignment wrapText="1"/>
    </xf>
    <xf numFmtId="0" fontId="42" fillId="7" borderId="0" xfId="43" applyFont="1" applyFill="1"/>
    <xf numFmtId="0" fontId="43" fillId="7" borderId="0" xfId="43" applyFont="1" applyFill="1" applyAlignment="1">
      <alignment wrapText="1"/>
    </xf>
    <xf numFmtId="0" fontId="42" fillId="7" borderId="0" xfId="43" applyFont="1" applyFill="1" applyAlignment="1">
      <alignment wrapText="1"/>
    </xf>
    <xf numFmtId="0" fontId="44" fillId="7" borderId="0" xfId="0" applyFont="1" applyFill="1" applyAlignment="1">
      <alignment horizontal="justify" vertical="center"/>
    </xf>
    <xf numFmtId="0" fontId="43" fillId="7" borderId="0" xfId="43" applyFont="1" applyFill="1"/>
    <xf numFmtId="0" fontId="39" fillId="7" borderId="0" xfId="4" applyFont="1" applyFill="1" applyAlignment="1">
      <alignment wrapText="1"/>
    </xf>
    <xf numFmtId="0" fontId="39" fillId="7" borderId="0" xfId="4" applyFont="1" applyFill="1" applyAlignment="1">
      <alignment vertical="center" wrapText="1"/>
    </xf>
    <xf numFmtId="0" fontId="39" fillId="7" borderId="0" xfId="0" applyFont="1" applyFill="1" applyAlignment="1">
      <alignment vertical="center" wrapText="1"/>
    </xf>
    <xf numFmtId="0" fontId="40" fillId="7" borderId="0" xfId="4" applyFont="1" applyFill="1" applyAlignment="1">
      <alignment wrapText="1"/>
    </xf>
    <xf numFmtId="0" fontId="31" fillId="7" borderId="8" xfId="0" applyFont="1" applyFill="1" applyBorder="1" applyAlignment="1">
      <alignment horizontal="left" vertical="top" wrapText="1"/>
    </xf>
    <xf numFmtId="0" fontId="25" fillId="7" borderId="0" xfId="0" applyFont="1" applyFill="1" applyBorder="1" applyAlignment="1">
      <alignment vertical="top" wrapText="1"/>
    </xf>
    <xf numFmtId="10" fontId="25" fillId="7" borderId="0" xfId="0" applyNumberFormat="1" applyFont="1" applyFill="1" applyBorder="1" applyAlignment="1">
      <alignment vertical="top" wrapText="1"/>
    </xf>
    <xf numFmtId="10" fontId="25" fillId="7" borderId="0" xfId="0" applyNumberFormat="1" applyFont="1" applyFill="1" applyBorder="1" applyAlignment="1">
      <alignment horizontal="center" vertical="top" wrapText="1"/>
    </xf>
    <xf numFmtId="9" fontId="25" fillId="7" borderId="0" xfId="0" applyNumberFormat="1" applyFont="1" applyFill="1" applyBorder="1" applyAlignment="1">
      <alignment vertical="top" wrapText="1"/>
    </xf>
    <xf numFmtId="0" fontId="25" fillId="7" borderId="0" xfId="0" applyFont="1" applyFill="1" applyBorder="1" applyAlignment="1">
      <alignment horizontal="center" vertical="top" wrapText="1"/>
    </xf>
    <xf numFmtId="43" fontId="21" fillId="7" borderId="0" xfId="0" applyNumberFormat="1" applyFont="1" applyFill="1" applyBorder="1" applyAlignment="1">
      <alignment horizontal="center" vertical="center" wrapText="1"/>
    </xf>
    <xf numFmtId="14" fontId="21" fillId="7" borderId="0" xfId="24" applyNumberFormat="1" applyFont="1" applyFill="1" applyBorder="1" applyAlignment="1">
      <alignment horizontal="center" vertical="top" wrapText="1"/>
    </xf>
    <xf numFmtId="0" fontId="39" fillId="7" borderId="0" xfId="0" applyNumberFormat="1" applyFont="1" applyFill="1" applyBorder="1" applyAlignment="1">
      <alignment horizontal="center" vertical="top" wrapText="1"/>
    </xf>
    <xf numFmtId="0" fontId="40" fillId="7" borderId="0" xfId="4" applyFont="1" applyFill="1" applyAlignment="1">
      <alignment vertical="center" wrapText="1"/>
    </xf>
    <xf numFmtId="0" fontId="25" fillId="7" borderId="0" xfId="0" applyFont="1" applyFill="1" applyBorder="1" applyAlignment="1">
      <alignment vertical="center" wrapText="1"/>
    </xf>
    <xf numFmtId="14" fontId="25" fillId="7" borderId="0" xfId="0" applyNumberFormat="1" applyFont="1" applyFill="1" applyBorder="1" applyAlignment="1">
      <alignment vertical="top" wrapText="1"/>
    </xf>
    <xf numFmtId="0" fontId="50"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43" fontId="25" fillId="7" borderId="0" xfId="0" applyNumberFormat="1" applyFont="1" applyFill="1" applyBorder="1" applyAlignment="1">
      <alignment vertical="center" wrapText="1"/>
    </xf>
    <xf numFmtId="14" fontId="25" fillId="7" borderId="0" xfId="0" applyNumberFormat="1" applyFont="1" applyFill="1" applyBorder="1" applyAlignment="1">
      <alignment horizontal="center" vertical="top" wrapText="1"/>
    </xf>
    <xf numFmtId="0" fontId="25" fillId="7" borderId="0" xfId="0" applyNumberFormat="1" applyFont="1" applyFill="1" applyBorder="1" applyAlignment="1">
      <alignment horizontal="left" vertical="top" wrapText="1"/>
    </xf>
    <xf numFmtId="0" fontId="25" fillId="7" borderId="0" xfId="0" applyNumberFormat="1" applyFont="1" applyFill="1" applyBorder="1" applyAlignment="1">
      <alignment vertical="top" wrapText="1"/>
    </xf>
    <xf numFmtId="0" fontId="43" fillId="7" borderId="0" xfId="43" applyFont="1" applyFill="1" applyAlignment="1">
      <alignment horizontal="center" vertical="top" wrapText="1"/>
    </xf>
    <xf numFmtId="0" fontId="32" fillId="0" borderId="0" xfId="0" applyFont="1" applyFill="1" applyBorder="1" applyAlignment="1">
      <alignment wrapText="1"/>
    </xf>
    <xf numFmtId="0" fontId="0" fillId="0" borderId="0" xfId="0" applyFill="1" applyBorder="1" applyAlignment="1">
      <alignment vertical="top" wrapText="1"/>
    </xf>
    <xf numFmtId="0" fontId="51" fillId="6" borderId="0" xfId="0" applyFont="1" applyFill="1" applyBorder="1" applyAlignment="1">
      <alignment vertical="top" wrapText="1"/>
    </xf>
    <xf numFmtId="0" fontId="51" fillId="6" borderId="0" xfId="0" applyFont="1" applyFill="1" applyAlignment="1">
      <alignment vertical="top" wrapText="1"/>
    </xf>
    <xf numFmtId="43" fontId="51" fillId="6" borderId="0" xfId="0" applyNumberFormat="1" applyFont="1" applyFill="1" applyBorder="1" applyAlignment="1">
      <alignment vertical="top" wrapText="1"/>
    </xf>
    <xf numFmtId="0" fontId="51" fillId="7" borderId="0" xfId="0" applyFont="1" applyFill="1" applyAlignment="1">
      <alignment vertical="top" wrapText="1"/>
    </xf>
    <xf numFmtId="0" fontId="51" fillId="7" borderId="8" xfId="31" applyFont="1" applyFill="1" applyBorder="1" applyAlignment="1">
      <alignment horizontal="center" vertical="top" wrapText="1"/>
    </xf>
    <xf numFmtId="0" fontId="16" fillId="7" borderId="8" xfId="0" applyNumberFormat="1" applyFont="1" applyFill="1" applyBorder="1" applyAlignment="1">
      <alignment horizontal="left" vertical="top" wrapText="1"/>
    </xf>
    <xf numFmtId="0" fontId="16" fillId="7" borderId="8" xfId="0" applyFont="1" applyFill="1" applyBorder="1" applyAlignment="1">
      <alignment vertical="top" wrapText="1"/>
    </xf>
    <xf numFmtId="166" fontId="16" fillId="7" borderId="8" xfId="0" applyNumberFormat="1" applyFont="1" applyFill="1" applyBorder="1" applyAlignment="1">
      <alignment vertical="top" wrapText="1"/>
    </xf>
    <xf numFmtId="0" fontId="51" fillId="7" borderId="8" xfId="0" applyFont="1" applyFill="1" applyBorder="1" applyAlignment="1">
      <alignment horizontal="center" vertical="top" wrapText="1"/>
    </xf>
    <xf numFmtId="43" fontId="51" fillId="7" borderId="8" xfId="0" applyNumberFormat="1" applyFont="1" applyFill="1" applyBorder="1" applyAlignment="1">
      <alignment vertical="top" wrapText="1"/>
    </xf>
    <xf numFmtId="0" fontId="16" fillId="7" borderId="8" xfId="0" applyFont="1" applyFill="1" applyBorder="1" applyAlignment="1">
      <alignment horizontal="left" vertical="top" wrapText="1"/>
    </xf>
    <xf numFmtId="0" fontId="51" fillId="7" borderId="8" xfId="0" applyFont="1" applyFill="1" applyBorder="1" applyAlignment="1">
      <alignment vertical="top" wrapText="1"/>
    </xf>
    <xf numFmtId="9" fontId="51" fillId="7" borderId="8" xfId="53" applyFont="1" applyFill="1" applyBorder="1" applyAlignment="1">
      <alignment horizontal="center" vertical="top" wrapText="1"/>
    </xf>
    <xf numFmtId="10" fontId="51" fillId="6" borderId="8" xfId="0" applyNumberFormat="1" applyFont="1" applyFill="1" applyBorder="1" applyAlignment="1">
      <alignment vertical="top" wrapText="1"/>
    </xf>
    <xf numFmtId="0" fontId="51" fillId="0" borderId="0" xfId="0" applyFont="1" applyFill="1" applyAlignment="1">
      <alignment vertical="top" wrapText="1"/>
    </xf>
    <xf numFmtId="9" fontId="51" fillId="7" borderId="8" xfId="0" applyNumberFormat="1" applyFont="1" applyFill="1" applyBorder="1" applyAlignment="1">
      <alignment horizontal="center" vertical="top" wrapText="1"/>
    </xf>
    <xf numFmtId="43" fontId="51" fillId="6" borderId="8" xfId="0" applyNumberFormat="1" applyFont="1" applyFill="1" applyBorder="1" applyAlignment="1">
      <alignment vertical="top" wrapText="1"/>
    </xf>
    <xf numFmtId="43" fontId="51" fillId="7" borderId="8" xfId="0" applyNumberFormat="1" applyFont="1" applyFill="1" applyBorder="1" applyAlignment="1">
      <alignment horizontal="center" vertical="top" wrapText="1"/>
    </xf>
    <xf numFmtId="43" fontId="51" fillId="7" borderId="8" xfId="31" applyNumberFormat="1" applyFont="1" applyFill="1" applyBorder="1" applyAlignment="1">
      <alignment vertical="top" wrapText="1"/>
    </xf>
    <xf numFmtId="9" fontId="51" fillId="7" borderId="8" xfId="53" applyNumberFormat="1" applyFont="1" applyFill="1" applyBorder="1" applyAlignment="1">
      <alignment horizontal="center" vertical="top" wrapText="1"/>
    </xf>
    <xf numFmtId="43" fontId="51" fillId="6" borderId="6" xfId="0" applyNumberFormat="1" applyFont="1" applyFill="1" applyBorder="1" applyAlignment="1">
      <alignment vertical="top" wrapText="1"/>
    </xf>
    <xf numFmtId="10" fontId="51" fillId="6" borderId="8" xfId="0" applyNumberFormat="1" applyFont="1" applyFill="1" applyBorder="1" applyAlignment="1" applyProtection="1">
      <alignment horizontal="center" vertical="top" wrapText="1"/>
    </xf>
    <xf numFmtId="0" fontId="51" fillId="6" borderId="8" xfId="0" applyNumberFormat="1" applyFont="1" applyFill="1" applyBorder="1" applyAlignment="1">
      <alignment vertical="top" wrapText="1"/>
    </xf>
    <xf numFmtId="10" fontId="51" fillId="6" borderId="8" xfId="0" applyNumberFormat="1" applyFont="1" applyFill="1" applyBorder="1" applyAlignment="1">
      <alignment horizontal="center" vertical="top" wrapText="1"/>
    </xf>
    <xf numFmtId="0" fontId="51" fillId="0" borderId="0" xfId="0" applyFont="1" applyFill="1" applyBorder="1" applyAlignment="1">
      <alignment vertical="top" wrapText="1"/>
    </xf>
    <xf numFmtId="10" fontId="51" fillId="0" borderId="0" xfId="0" applyNumberFormat="1" applyFont="1" applyFill="1" applyBorder="1" applyAlignment="1">
      <alignment vertical="top" wrapText="1"/>
    </xf>
    <xf numFmtId="43" fontId="51" fillId="0" borderId="0" xfId="0" applyNumberFormat="1" applyFont="1" applyFill="1" applyBorder="1" applyAlignment="1">
      <alignment vertical="top" wrapText="1"/>
    </xf>
    <xf numFmtId="164" fontId="16" fillId="7" borderId="8" xfId="0" applyNumberFormat="1" applyFont="1" applyFill="1" applyBorder="1" applyAlignment="1">
      <alignment vertical="top" wrapText="1"/>
    </xf>
    <xf numFmtId="43" fontId="51" fillId="4" borderId="0" xfId="0" applyNumberFormat="1" applyFont="1" applyFill="1" applyBorder="1" applyAlignment="1">
      <alignment vertical="top" wrapText="1"/>
    </xf>
    <xf numFmtId="0" fontId="51" fillId="4" borderId="0" xfId="0" applyFont="1" applyFill="1" applyAlignment="1">
      <alignment vertical="top" wrapText="1"/>
    </xf>
    <xf numFmtId="166" fontId="51" fillId="7" borderId="8" xfId="31" applyNumberFormat="1" applyFont="1" applyFill="1" applyBorder="1" applyAlignment="1">
      <alignment vertical="top" wrapText="1"/>
    </xf>
    <xf numFmtId="0" fontId="51" fillId="7" borderId="0" xfId="0" applyFont="1" applyFill="1" applyBorder="1" applyAlignment="1">
      <alignment vertical="top" wrapText="1"/>
    </xf>
    <xf numFmtId="10" fontId="51" fillId="7" borderId="0" xfId="0" applyNumberFormat="1" applyFont="1" applyFill="1" applyBorder="1" applyAlignment="1">
      <alignment horizontal="left" vertical="top" wrapText="1"/>
    </xf>
    <xf numFmtId="49" fontId="51" fillId="7" borderId="0" xfId="0" applyNumberFormat="1" applyFont="1" applyFill="1" applyBorder="1" applyAlignment="1" applyProtection="1">
      <alignment vertical="top" wrapText="1"/>
      <protection locked="0"/>
    </xf>
    <xf numFmtId="43" fontId="51" fillId="7" borderId="0" xfId="0" applyNumberFormat="1" applyFont="1" applyFill="1" applyBorder="1" applyAlignment="1">
      <alignment vertical="top" wrapText="1"/>
    </xf>
    <xf numFmtId="0" fontId="51" fillId="7" borderId="0" xfId="0" applyFont="1" applyFill="1" applyBorder="1" applyAlignment="1">
      <alignment horizontal="center" vertical="top" wrapText="1"/>
    </xf>
    <xf numFmtId="10" fontId="51" fillId="0" borderId="0" xfId="0" applyNumberFormat="1" applyFont="1" applyFill="1" applyBorder="1" applyAlignment="1" applyProtection="1">
      <alignment horizontal="center" vertical="top" wrapText="1"/>
    </xf>
    <xf numFmtId="9" fontId="51" fillId="7" borderId="0" xfId="53" applyNumberFormat="1" applyFont="1" applyFill="1" applyBorder="1" applyAlignment="1">
      <alignment horizontal="center" vertical="top" wrapText="1"/>
    </xf>
    <xf numFmtId="43" fontId="51" fillId="7" borderId="0" xfId="0" applyNumberFormat="1" applyFont="1" applyFill="1" applyBorder="1" applyAlignment="1">
      <alignment horizontal="center" vertical="top" wrapText="1"/>
    </xf>
    <xf numFmtId="10" fontId="51" fillId="7" borderId="0" xfId="0" applyNumberFormat="1" applyFont="1" applyFill="1" applyBorder="1" applyAlignment="1">
      <alignment vertical="top" wrapText="1"/>
    </xf>
    <xf numFmtId="10" fontId="51" fillId="7" borderId="0" xfId="0" applyNumberFormat="1" applyFont="1" applyFill="1" applyBorder="1" applyAlignment="1">
      <alignment horizontal="center" vertical="top" wrapText="1"/>
    </xf>
    <xf numFmtId="0" fontId="51" fillId="4" borderId="6" xfId="0" applyFont="1" applyFill="1" applyBorder="1" applyAlignment="1">
      <alignment vertical="top" wrapText="1"/>
    </xf>
    <xf numFmtId="0" fontId="51" fillId="0" borderId="5" xfId="0" applyFont="1" applyFill="1" applyBorder="1" applyAlignment="1">
      <alignment vertical="top" wrapText="1"/>
    </xf>
    <xf numFmtId="0" fontId="51" fillId="0" borderId="6" xfId="0" applyFont="1" applyFill="1" applyBorder="1" applyAlignment="1">
      <alignment vertical="top" wrapText="1"/>
    </xf>
    <xf numFmtId="43" fontId="51" fillId="0" borderId="6" xfId="0" applyNumberFormat="1" applyFont="1" applyFill="1" applyBorder="1" applyAlignment="1">
      <alignment vertical="top" wrapText="1"/>
    </xf>
    <xf numFmtId="0" fontId="51" fillId="7" borderId="6" xfId="0" applyFont="1" applyFill="1" applyBorder="1" applyAlignment="1">
      <alignment vertical="top" wrapText="1"/>
    </xf>
    <xf numFmtId="0" fontId="51" fillId="7" borderId="5" xfId="0" applyFont="1" applyFill="1" applyBorder="1" applyAlignment="1">
      <alignment vertical="top" wrapText="1"/>
    </xf>
    <xf numFmtId="0" fontId="51" fillId="7" borderId="0" xfId="0" applyFont="1" applyFill="1" applyAlignment="1">
      <alignment horizontal="center" vertical="top" wrapText="1"/>
    </xf>
    <xf numFmtId="10" fontId="51" fillId="4" borderId="0" xfId="0" applyNumberFormat="1" applyFont="1" applyFill="1" applyBorder="1" applyAlignment="1" applyProtection="1">
      <alignment horizontal="center" vertical="top" wrapText="1"/>
    </xf>
    <xf numFmtId="166" fontId="16" fillId="7" borderId="8" xfId="0" applyNumberFormat="1" applyFont="1" applyFill="1" applyBorder="1" applyAlignment="1">
      <alignment horizontal="right" vertical="top" wrapText="1"/>
    </xf>
    <xf numFmtId="0" fontId="51" fillId="7" borderId="0" xfId="0" applyFont="1" applyFill="1" applyBorder="1" applyAlignment="1">
      <alignment horizontal="right" vertical="top" wrapText="1"/>
    </xf>
    <xf numFmtId="0" fontId="0" fillId="0" borderId="0" xfId="0" applyAlignment="1">
      <alignment wrapText="1"/>
    </xf>
    <xf numFmtId="0" fontId="0" fillId="0" borderId="0" xfId="0" applyFill="1" applyAlignment="1">
      <alignment wrapText="1"/>
    </xf>
    <xf numFmtId="0" fontId="0" fillId="0" borderId="0" xfId="0" applyFill="1" applyBorder="1" applyAlignment="1">
      <alignment wrapText="1"/>
    </xf>
    <xf numFmtId="0" fontId="25" fillId="7" borderId="0" xfId="0" applyFont="1" applyFill="1" applyBorder="1" applyAlignment="1">
      <alignment vertical="top" wrapText="1"/>
    </xf>
    <xf numFmtId="0" fontId="25" fillId="7" borderId="0" xfId="0" applyFont="1" applyFill="1" applyBorder="1" applyAlignment="1">
      <alignment vertical="top" wrapText="1"/>
    </xf>
    <xf numFmtId="0" fontId="15" fillId="7" borderId="8" xfId="0" applyFont="1" applyFill="1" applyBorder="1" applyAlignment="1">
      <alignment vertical="top" wrapText="1"/>
    </xf>
    <xf numFmtId="0" fontId="15" fillId="7" borderId="8" xfId="0" applyFont="1" applyFill="1" applyBorder="1" applyAlignment="1">
      <alignment horizontal="left" vertical="top" wrapText="1"/>
    </xf>
    <xf numFmtId="0" fontId="32" fillId="7" borderId="0" xfId="0" applyFont="1" applyFill="1" applyBorder="1" applyAlignment="1">
      <alignment horizontal="center" vertical="top" wrapText="1"/>
    </xf>
    <xf numFmtId="0" fontId="14" fillId="7" borderId="8" xfId="0" applyFont="1" applyFill="1" applyBorder="1" applyAlignment="1">
      <alignment vertical="top" wrapText="1"/>
    </xf>
    <xf numFmtId="0" fontId="33" fillId="7" borderId="0" xfId="0" applyFont="1" applyFill="1" applyBorder="1" applyAlignment="1">
      <alignment horizontal="left" vertical="top" wrapText="1"/>
    </xf>
    <xf numFmtId="0" fontId="0" fillId="7" borderId="0" xfId="0" applyFill="1" applyBorder="1"/>
    <xf numFmtId="0" fontId="35" fillId="7" borderId="0" xfId="0" applyFont="1" applyFill="1" applyBorder="1" applyAlignment="1">
      <alignment horizontal="center" vertical="top" wrapText="1"/>
    </xf>
    <xf numFmtId="0" fontId="45" fillId="7" borderId="0" xfId="0" applyFont="1" applyFill="1" applyBorder="1"/>
    <xf numFmtId="0" fontId="34" fillId="7" borderId="0" xfId="0" applyFont="1" applyFill="1" applyBorder="1"/>
    <xf numFmtId="0" fontId="33" fillId="7" borderId="0" xfId="0" applyFont="1" applyFill="1" applyBorder="1" applyAlignment="1">
      <alignment vertical="top"/>
    </xf>
    <xf numFmtId="43" fontId="33" fillId="7" borderId="0" xfId="0" applyNumberFormat="1" applyFont="1" applyFill="1" applyBorder="1" applyAlignment="1">
      <alignment vertical="top"/>
    </xf>
    <xf numFmtId="43" fontId="33" fillId="7" borderId="0" xfId="0" applyNumberFormat="1" applyFont="1" applyFill="1" applyBorder="1" applyAlignment="1">
      <alignment horizontal="left" vertical="top" wrapText="1"/>
    </xf>
    <xf numFmtId="0" fontId="0" fillId="0" borderId="0" xfId="0" applyAlignment="1">
      <alignment vertical="top" wrapText="1" shrinkToFit="1"/>
    </xf>
    <xf numFmtId="2" fontId="0" fillId="0" borderId="0" xfId="0" applyNumberFormat="1" applyAlignment="1">
      <alignment vertical="top" wrapText="1" shrinkToFit="1"/>
    </xf>
    <xf numFmtId="0" fontId="0" fillId="0" borderId="0" xfId="0" applyAlignment="1">
      <alignment horizontal="center" vertical="top" wrapText="1" shrinkToFit="1"/>
    </xf>
    <xf numFmtId="0" fontId="32" fillId="7" borderId="0" xfId="0" applyFont="1" applyFill="1" applyBorder="1" applyAlignment="1">
      <alignment vertical="top" wrapText="1"/>
    </xf>
    <xf numFmtId="4" fontId="32" fillId="7" borderId="0" xfId="0" applyNumberFormat="1" applyFont="1" applyFill="1" applyBorder="1" applyAlignment="1">
      <alignment horizontal="right" vertical="top" wrapText="1"/>
    </xf>
    <xf numFmtId="0" fontId="32" fillId="7" borderId="0" xfId="0" applyFont="1" applyFill="1" applyBorder="1" applyAlignment="1">
      <alignment horizontal="right" vertical="top" wrapText="1"/>
    </xf>
    <xf numFmtId="0" fontId="20" fillId="7" borderId="0" xfId="0" applyFont="1" applyFill="1" applyBorder="1" applyAlignment="1">
      <alignment vertical="top" wrapText="1"/>
    </xf>
    <xf numFmtId="0" fontId="21" fillId="7" borderId="0" xfId="0" applyFont="1" applyFill="1" applyBorder="1" applyAlignment="1">
      <alignment horizontal="center" vertical="top" wrapText="1"/>
    </xf>
    <xf numFmtId="10" fontId="21" fillId="7" borderId="0" xfId="0" applyNumberFormat="1" applyFont="1" applyFill="1" applyBorder="1" applyAlignment="1">
      <alignment horizontal="center" vertical="top" wrapText="1"/>
    </xf>
    <xf numFmtId="8" fontId="25" fillId="7" borderId="0" xfId="0" applyNumberFormat="1" applyFont="1" applyFill="1" applyBorder="1" applyAlignment="1">
      <alignment horizontal="center" vertical="top" wrapText="1"/>
    </xf>
    <xf numFmtId="8" fontId="25" fillId="7" borderId="0" xfId="0" applyNumberFormat="1" applyFont="1" applyFill="1" applyBorder="1" applyAlignment="1">
      <alignment vertical="top" wrapText="1"/>
    </xf>
    <xf numFmtId="4" fontId="35" fillId="7" borderId="0" xfId="0" applyNumberFormat="1" applyFont="1" applyFill="1" applyBorder="1" applyAlignment="1">
      <alignment horizontal="center" vertical="top" wrapText="1"/>
    </xf>
    <xf numFmtId="43" fontId="32" fillId="7" borderId="0" xfId="79" applyFont="1" applyFill="1" applyBorder="1" applyAlignment="1">
      <alignment vertical="top" wrapText="1"/>
    </xf>
    <xf numFmtId="0" fontId="0" fillId="0" borderId="0" xfId="0" applyAlignment="1">
      <alignment vertical="top" wrapText="1" shrinkToFit="1"/>
    </xf>
    <xf numFmtId="0" fontId="25" fillId="7" borderId="0" xfId="0" applyFont="1" applyFill="1" applyBorder="1" applyAlignment="1">
      <alignment horizontal="right" vertical="top" wrapText="1"/>
    </xf>
    <xf numFmtId="0" fontId="29" fillId="0" borderId="0" xfId="0" applyFont="1" applyFill="1" applyBorder="1" applyAlignment="1">
      <alignment vertical="top" wrapText="1"/>
    </xf>
    <xf numFmtId="0" fontId="38"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9" fontId="25" fillId="0" borderId="0" xfId="0" applyNumberFormat="1" applyFont="1" applyFill="1" applyBorder="1" applyAlignment="1">
      <alignment vertical="top" wrapText="1"/>
    </xf>
    <xf numFmtId="9" fontId="25" fillId="0" borderId="0" xfId="0" applyNumberFormat="1" applyFont="1" applyFill="1" applyBorder="1" applyAlignment="1">
      <alignment horizontal="center" vertical="top" wrapText="1"/>
    </xf>
    <xf numFmtId="43" fontId="29" fillId="0" borderId="0" xfId="0" applyNumberFormat="1" applyFont="1" applyFill="1" applyBorder="1" applyAlignment="1">
      <alignment vertical="top" wrapText="1"/>
    </xf>
    <xf numFmtId="165" fontId="25" fillId="0" borderId="0" xfId="0" applyNumberFormat="1" applyFont="1" applyFill="1" applyBorder="1" applyAlignment="1">
      <alignment vertical="top" wrapText="1"/>
    </xf>
    <xf numFmtId="43" fontId="25" fillId="0" borderId="0" xfId="0" applyNumberFormat="1" applyFont="1" applyFill="1" applyBorder="1" applyAlignment="1">
      <alignment vertical="top" wrapText="1"/>
    </xf>
    <xf numFmtId="10" fontId="25" fillId="0" borderId="0" xfId="0" applyNumberFormat="1" applyFont="1" applyFill="1" applyBorder="1" applyAlignment="1">
      <alignment vertical="top" wrapText="1"/>
    </xf>
    <xf numFmtId="10" fontId="25" fillId="0" borderId="0" xfId="0" applyNumberFormat="1" applyFont="1" applyFill="1" applyBorder="1" applyAlignment="1">
      <alignment horizontal="center" vertical="top" wrapText="1"/>
    </xf>
    <xf numFmtId="10" fontId="29" fillId="0" borderId="0" xfId="0" applyNumberFormat="1" applyFont="1" applyFill="1" applyBorder="1" applyAlignment="1">
      <alignment vertical="top" wrapText="1"/>
    </xf>
    <xf numFmtId="0" fontId="38" fillId="0" borderId="0" xfId="0" applyFont="1" applyFill="1" applyBorder="1" applyAlignment="1">
      <alignment vertical="top" wrapText="1"/>
    </xf>
    <xf numFmtId="2" fontId="29" fillId="0" borderId="0" xfId="0" applyNumberFormat="1" applyFont="1" applyFill="1" applyBorder="1" applyAlignment="1">
      <alignment vertical="top" wrapText="1"/>
    </xf>
    <xf numFmtId="43" fontId="54" fillId="7" borderId="0" xfId="0" applyNumberFormat="1" applyFont="1" applyFill="1" applyBorder="1" applyAlignment="1">
      <alignment horizontal="center" vertical="top" wrapText="1"/>
    </xf>
    <xf numFmtId="43" fontId="0" fillId="0" borderId="0" xfId="79" applyFont="1" applyAlignment="1">
      <alignment horizontal="right" vertical="top" wrapText="1" shrinkToFit="1"/>
    </xf>
    <xf numFmtId="43" fontId="33" fillId="7" borderId="0" xfId="0" applyNumberFormat="1" applyFont="1" applyFill="1" applyBorder="1" applyAlignment="1">
      <alignment horizontal="right" vertical="top" wrapText="1"/>
    </xf>
    <xf numFmtId="0" fontId="33" fillId="7" borderId="0" xfId="0" applyFont="1" applyFill="1" applyBorder="1" applyAlignment="1">
      <alignment horizontal="right" vertical="top" wrapText="1"/>
    </xf>
    <xf numFmtId="14" fontId="51" fillId="7" borderId="0" xfId="0" applyNumberFormat="1" applyFont="1" applyFill="1" applyBorder="1" applyAlignment="1">
      <alignment horizontal="right" vertical="top" wrapText="1"/>
    </xf>
    <xf numFmtId="14" fontId="16" fillId="7" borderId="8" xfId="0" applyNumberFormat="1" applyFont="1" applyFill="1" applyBorder="1" applyAlignment="1">
      <alignment horizontal="right" vertical="top" wrapText="1"/>
    </xf>
    <xf numFmtId="14" fontId="51" fillId="7" borderId="8" xfId="0" applyNumberFormat="1" applyFont="1" applyFill="1" applyBorder="1" applyAlignment="1">
      <alignment horizontal="right" vertical="top" wrapText="1"/>
    </xf>
    <xf numFmtId="14" fontId="32" fillId="7" borderId="0" xfId="0" applyNumberFormat="1" applyFont="1" applyFill="1" applyBorder="1" applyAlignment="1">
      <alignment horizontal="center" vertical="top"/>
    </xf>
    <xf numFmtId="165" fontId="32" fillId="7" borderId="0" xfId="0" applyNumberFormat="1" applyFont="1" applyFill="1" applyBorder="1" applyAlignment="1">
      <alignment vertical="top"/>
    </xf>
    <xf numFmtId="165" fontId="32" fillId="7" borderId="0" xfId="0" applyNumberFormat="1" applyFont="1" applyFill="1" applyAlignment="1">
      <alignment vertical="top"/>
    </xf>
    <xf numFmtId="43" fontId="32" fillId="7" borderId="0" xfId="0" applyNumberFormat="1" applyFont="1" applyFill="1" applyAlignment="1">
      <alignment vertical="top"/>
    </xf>
    <xf numFmtId="0" fontId="33" fillId="0" borderId="0" xfId="0" applyFont="1"/>
    <xf numFmtId="165" fontId="33" fillId="7" borderId="0" xfId="0" applyNumberFormat="1" applyFont="1" applyFill="1" applyBorder="1" applyAlignment="1">
      <alignment vertical="top"/>
    </xf>
    <xf numFmtId="43" fontId="32" fillId="0" borderId="0" xfId="0" applyNumberFormat="1" applyFont="1" applyFill="1" applyBorder="1" applyAlignment="1">
      <alignment vertical="top" wrapText="1"/>
    </xf>
    <xf numFmtId="0" fontId="33"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43" fontId="33" fillId="0" borderId="0" xfId="0" applyNumberFormat="1" applyFont="1" applyFill="1" applyBorder="1" applyAlignment="1">
      <alignment vertical="top" wrapText="1"/>
    </xf>
    <xf numFmtId="0" fontId="46" fillId="0" borderId="0" xfId="0" applyFont="1" applyBorder="1" applyAlignment="1">
      <alignment horizontal="center" vertical="top" wrapText="1"/>
    </xf>
    <xf numFmtId="0" fontId="47" fillId="0" borderId="0" xfId="0" applyFont="1" applyBorder="1" applyAlignment="1">
      <alignment horizontal="center" vertical="top" wrapText="1"/>
    </xf>
    <xf numFmtId="0" fontId="0" fillId="0" borderId="0" xfId="0" applyFont="1" applyBorder="1" applyAlignment="1">
      <alignment vertical="top" wrapText="1"/>
    </xf>
    <xf numFmtId="0" fontId="0" fillId="0" borderId="0" xfId="0" applyBorder="1" applyAlignment="1">
      <alignment vertical="top" wrapText="1"/>
    </xf>
    <xf numFmtId="43" fontId="33" fillId="0" borderId="0" xfId="0" applyNumberFormat="1" applyFont="1" applyAlignment="1">
      <alignment vertical="top" wrapText="1"/>
    </xf>
    <xf numFmtId="43" fontId="32" fillId="7" borderId="0" xfId="0" applyNumberFormat="1" applyFont="1" applyFill="1" applyBorder="1" applyAlignment="1">
      <alignment vertical="top" wrapText="1"/>
    </xf>
    <xf numFmtId="43" fontId="33" fillId="7" borderId="0" xfId="0" applyNumberFormat="1" applyFont="1" applyFill="1" applyBorder="1" applyAlignment="1">
      <alignment vertical="top" wrapText="1"/>
    </xf>
    <xf numFmtId="43" fontId="56" fillId="6" borderId="8" xfId="0" applyNumberFormat="1" applyFont="1" applyFill="1" applyBorder="1" applyAlignment="1">
      <alignment vertical="top" wrapText="1"/>
    </xf>
    <xf numFmtId="43" fontId="55" fillId="0" borderId="0" xfId="0" applyNumberFormat="1" applyFont="1" applyFill="1" applyAlignment="1">
      <alignment vertical="top"/>
    </xf>
    <xf numFmtId="0" fontId="55" fillId="7" borderId="0" xfId="0" applyFont="1" applyFill="1" applyAlignment="1">
      <alignment vertical="top"/>
    </xf>
    <xf numFmtId="165" fontId="58" fillId="3" borderId="0" xfId="0" applyNumberFormat="1" applyFont="1" applyFill="1" applyAlignment="1">
      <alignment horizontal="center" vertical="top" wrapText="1"/>
    </xf>
    <xf numFmtId="165" fontId="33" fillId="0" borderId="0" xfId="0" applyNumberFormat="1" applyFont="1" applyFill="1" applyAlignment="1">
      <alignment vertical="top"/>
    </xf>
    <xf numFmtId="43" fontId="25" fillId="6" borderId="0" xfId="0" applyNumberFormat="1" applyFont="1" applyFill="1" applyBorder="1" applyAlignment="1">
      <alignment vertical="top" wrapText="1"/>
    </xf>
    <xf numFmtId="43" fontId="29" fillId="6" borderId="0" xfId="0" applyNumberFormat="1" applyFont="1" applyFill="1" applyBorder="1" applyAlignment="1">
      <alignment vertical="top" wrapText="1"/>
    </xf>
    <xf numFmtId="0" fontId="33" fillId="0" borderId="0" xfId="0" applyFont="1" applyAlignment="1">
      <alignment horizontal="right" vertical="top" wrapText="1"/>
    </xf>
    <xf numFmtId="0" fontId="32" fillId="0" borderId="0" xfId="0" applyFont="1" applyBorder="1" applyAlignment="1">
      <alignment vertical="top" wrapText="1"/>
    </xf>
    <xf numFmtId="0" fontId="34" fillId="7" borderId="0" xfId="0" applyFont="1" applyFill="1" applyBorder="1" applyAlignment="1">
      <alignment horizontal="right"/>
    </xf>
    <xf numFmtId="43" fontId="34" fillId="7" borderId="0" xfId="0" applyNumberFormat="1" applyFont="1" applyFill="1" applyBorder="1" applyAlignment="1">
      <alignment horizontal="right"/>
    </xf>
    <xf numFmtId="0" fontId="33" fillId="7" borderId="0" xfId="0" applyFont="1" applyFill="1" applyBorder="1" applyAlignment="1">
      <alignment horizontal="right" vertical="top"/>
    </xf>
    <xf numFmtId="43" fontId="33" fillId="7" borderId="0" xfId="0" applyNumberFormat="1" applyFont="1" applyFill="1" applyBorder="1" applyAlignment="1">
      <alignment horizontal="right" vertical="top"/>
    </xf>
    <xf numFmtId="0" fontId="0" fillId="0" borderId="0" xfId="0" applyAlignment="1">
      <alignment horizontal="center" wrapText="1"/>
    </xf>
    <xf numFmtId="0" fontId="32" fillId="0" borderId="0" xfId="0" applyFont="1" applyFill="1" applyBorder="1" applyAlignment="1">
      <alignment horizontal="center" vertical="top" wrapText="1"/>
    </xf>
    <xf numFmtId="4" fontId="32" fillId="0" borderId="0" xfId="0" applyNumberFormat="1" applyFont="1" applyBorder="1" applyAlignment="1">
      <alignment horizontal="right" vertical="top" wrapText="1"/>
    </xf>
    <xf numFmtId="0" fontId="32" fillId="0" borderId="0" xfId="0" applyFont="1" applyBorder="1" applyAlignment="1">
      <alignment horizontal="right" vertical="top" wrapText="1"/>
    </xf>
    <xf numFmtId="0" fontId="41" fillId="3" borderId="0"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0" xfId="0" applyFont="1" applyFill="1" applyBorder="1" applyAlignment="1">
      <alignment vertical="top" wrapText="1"/>
    </xf>
    <xf numFmtId="0" fontId="18" fillId="0" borderId="0" xfId="0" applyFont="1" applyFill="1" applyBorder="1" applyAlignment="1">
      <alignment horizontal="left" vertical="top" wrapText="1"/>
    </xf>
    <xf numFmtId="0" fontId="20" fillId="7" borderId="0" xfId="0" applyFont="1" applyFill="1" applyBorder="1" applyAlignment="1">
      <alignment horizontal="left" vertical="top" wrapText="1"/>
    </xf>
    <xf numFmtId="0" fontId="13" fillId="7" borderId="0" xfId="0" applyFont="1" applyFill="1" applyBorder="1" applyAlignment="1">
      <alignment horizontal="left" vertical="top" wrapText="1"/>
    </xf>
    <xf numFmtId="0" fontId="41" fillId="2" borderId="12" xfId="0" applyFont="1" applyFill="1" applyBorder="1" applyAlignment="1">
      <alignment horizontal="left" vertical="top" wrapText="1"/>
    </xf>
    <xf numFmtId="0" fontId="0" fillId="0" borderId="0" xfId="0" applyFont="1" applyFill="1" applyBorder="1" applyAlignment="1">
      <alignment vertical="top" wrapText="1"/>
    </xf>
    <xf numFmtId="0" fontId="12" fillId="7" borderId="8" xfId="0" applyFont="1" applyFill="1" applyBorder="1" applyAlignment="1">
      <alignment vertical="top" wrapText="1"/>
    </xf>
    <xf numFmtId="0" fontId="12" fillId="7" borderId="8" xfId="0" applyFont="1" applyFill="1" applyBorder="1" applyAlignment="1">
      <alignment horizontal="left" vertical="top" wrapText="1"/>
    </xf>
    <xf numFmtId="0" fontId="52" fillId="0" borderId="0" xfId="0" applyFont="1" applyFill="1" applyBorder="1" applyAlignment="1">
      <alignment wrapText="1"/>
    </xf>
    <xf numFmtId="0" fontId="16" fillId="7" borderId="8" xfId="0" applyFont="1" applyFill="1" applyBorder="1" applyAlignment="1">
      <alignment horizontal="right" wrapText="1"/>
    </xf>
    <xf numFmtId="0" fontId="52" fillId="7" borderId="0" xfId="0" applyFont="1" applyFill="1" applyBorder="1" applyAlignment="1">
      <alignment wrapText="1"/>
    </xf>
    <xf numFmtId="0" fontId="52" fillId="0" borderId="0" xfId="0" applyFont="1" applyAlignment="1">
      <alignment wrapText="1"/>
    </xf>
    <xf numFmtId="0" fontId="52" fillId="7" borderId="0" xfId="0" applyFont="1" applyFill="1" applyAlignment="1">
      <alignment wrapText="1"/>
    </xf>
    <xf numFmtId="0" fontId="0" fillId="7" borderId="0" xfId="0" applyFill="1"/>
    <xf numFmtId="0" fontId="33" fillId="7" borderId="0" xfId="0" applyFont="1" applyFill="1" applyBorder="1" applyAlignment="1">
      <alignment horizontal="center" vertical="center" wrapText="1"/>
    </xf>
    <xf numFmtId="0" fontId="0" fillId="0" borderId="0" xfId="0" applyBorder="1" applyAlignment="1">
      <alignment horizontal="center" vertical="center" wrapText="1"/>
    </xf>
    <xf numFmtId="0" fontId="0" fillId="7" borderId="0" xfId="0" applyFill="1" applyBorder="1" applyAlignment="1">
      <alignment wrapText="1"/>
    </xf>
    <xf numFmtId="0" fontId="32" fillId="7" borderId="0" xfId="0" applyFont="1" applyFill="1" applyBorder="1" applyAlignment="1">
      <alignment horizontal="left" wrapText="1"/>
    </xf>
    <xf numFmtId="0" fontId="32" fillId="7" borderId="0" xfId="0" applyFont="1" applyFill="1" applyBorder="1" applyAlignment="1">
      <alignment wrapText="1"/>
    </xf>
    <xf numFmtId="165" fontId="33" fillId="6" borderId="0" xfId="0" applyNumberFormat="1" applyFont="1" applyFill="1" applyBorder="1" applyAlignment="1">
      <alignment vertical="top"/>
    </xf>
    <xf numFmtId="168" fontId="55" fillId="6" borderId="0" xfId="0" applyNumberFormat="1" applyFont="1" applyFill="1" applyAlignment="1">
      <alignment vertical="top"/>
    </xf>
    <xf numFmtId="168" fontId="33" fillId="6" borderId="0" xfId="0" applyNumberFormat="1" applyFont="1" applyFill="1" applyAlignment="1">
      <alignment vertical="top"/>
    </xf>
    <xf numFmtId="10" fontId="32" fillId="6" borderId="0" xfId="0" applyNumberFormat="1" applyFont="1" applyFill="1" applyBorder="1" applyAlignment="1">
      <alignment horizontal="center" vertical="top"/>
    </xf>
    <xf numFmtId="43" fontId="32" fillId="6" borderId="0" xfId="0" applyNumberFormat="1" applyFont="1" applyFill="1" applyBorder="1" applyAlignment="1">
      <alignment vertical="top"/>
    </xf>
    <xf numFmtId="10" fontId="32" fillId="6" borderId="0" xfId="0" applyNumberFormat="1" applyFont="1" applyFill="1" applyBorder="1" applyAlignment="1">
      <alignment vertical="top"/>
    </xf>
    <xf numFmtId="165" fontId="32" fillId="6" borderId="0" xfId="0" applyNumberFormat="1" applyFont="1" applyFill="1" applyBorder="1" applyAlignment="1">
      <alignment vertical="top"/>
    </xf>
    <xf numFmtId="0" fontId="11" fillId="7" borderId="0" xfId="0" applyFont="1" applyFill="1" applyBorder="1" applyAlignment="1">
      <alignment vertical="top" wrapText="1"/>
    </xf>
    <xf numFmtId="0" fontId="41" fillId="7" borderId="0" xfId="0" applyFont="1" applyFill="1" applyBorder="1" applyAlignment="1">
      <alignment vertical="top" wrapText="1"/>
    </xf>
    <xf numFmtId="0" fontId="41" fillId="2" borderId="0" xfId="0" applyFont="1" applyFill="1" applyBorder="1" applyAlignment="1">
      <alignment vertical="top" wrapText="1"/>
    </xf>
    <xf numFmtId="0" fontId="10" fillId="7" borderId="0" xfId="0" applyFont="1" applyFill="1" applyBorder="1" applyAlignment="1">
      <alignment vertical="top" wrapText="1"/>
    </xf>
    <xf numFmtId="0" fontId="51" fillId="6" borderId="8" xfId="0" applyFont="1" applyFill="1" applyBorder="1" applyAlignment="1">
      <alignment vertical="top" wrapText="1"/>
    </xf>
    <xf numFmtId="0" fontId="41" fillId="2" borderId="0" xfId="0" applyFont="1" applyFill="1" applyBorder="1" applyAlignment="1">
      <alignment horizontal="center" vertical="top" wrapText="1"/>
    </xf>
    <xf numFmtId="0" fontId="20" fillId="7" borderId="0" xfId="0" applyFont="1" applyFill="1" applyBorder="1" applyAlignment="1">
      <alignment horizontal="center" vertical="top" wrapText="1"/>
    </xf>
    <xf numFmtId="0" fontId="9" fillId="7" borderId="0" xfId="0" applyFont="1" applyFill="1" applyBorder="1" applyAlignment="1">
      <alignment vertical="top" wrapText="1"/>
    </xf>
    <xf numFmtId="43" fontId="0" fillId="7" borderId="0" xfId="0" applyNumberFormat="1" applyFill="1" applyBorder="1" applyAlignment="1">
      <alignment wrapText="1"/>
    </xf>
    <xf numFmtId="0" fontId="61" fillId="7" borderId="0" xfId="0" applyFont="1" applyFill="1" applyBorder="1" applyAlignment="1">
      <alignment wrapText="1"/>
    </xf>
    <xf numFmtId="43" fontId="63" fillId="7" borderId="0" xfId="0" applyNumberFormat="1" applyFont="1" applyFill="1" applyBorder="1" applyAlignment="1">
      <alignment wrapText="1"/>
    </xf>
    <xf numFmtId="43" fontId="62" fillId="7" borderId="0" xfId="0" applyNumberFormat="1" applyFont="1" applyFill="1" applyBorder="1" applyAlignment="1">
      <alignment vertical="top" wrapText="1"/>
    </xf>
    <xf numFmtId="0" fontId="60" fillId="0" borderId="0" xfId="0" applyFont="1" applyAlignment="1">
      <alignment horizontal="center" vertical="top" wrapText="1"/>
    </xf>
    <xf numFmtId="167" fontId="32" fillId="6" borderId="0" xfId="79" applyNumberFormat="1" applyFont="1" applyFill="1" applyBorder="1" applyAlignment="1">
      <alignment vertical="top" wrapText="1"/>
    </xf>
    <xf numFmtId="43" fontId="32" fillId="6" borderId="0" xfId="79" applyFont="1" applyFill="1" applyBorder="1" applyAlignment="1">
      <alignment horizontal="right" vertical="top" wrapText="1"/>
    </xf>
    <xf numFmtId="43" fontId="32" fillId="6" borderId="0" xfId="79" applyFont="1" applyFill="1" applyBorder="1" applyAlignment="1">
      <alignment horizontal="right" wrapText="1"/>
    </xf>
    <xf numFmtId="0" fontId="8" fillId="7" borderId="0" xfId="0" applyFont="1" applyFill="1" applyBorder="1" applyAlignment="1">
      <alignment horizontal="center" vertical="top" wrapText="1"/>
    </xf>
    <xf numFmtId="0" fontId="10" fillId="7" borderId="0" xfId="0" applyFont="1" applyFill="1" applyBorder="1" applyAlignment="1">
      <alignment horizontal="center" vertical="top" wrapText="1"/>
    </xf>
    <xf numFmtId="0" fontId="9" fillId="7" borderId="0" xfId="0" applyFont="1" applyFill="1" applyBorder="1" applyAlignment="1">
      <alignment horizontal="center" vertical="top" wrapText="1"/>
    </xf>
    <xf numFmtId="0" fontId="51" fillId="6" borderId="8" xfId="0" applyFont="1" applyFill="1" applyBorder="1" applyAlignment="1">
      <alignment horizontal="center" vertical="top" wrapText="1"/>
    </xf>
    <xf numFmtId="0" fontId="51" fillId="7" borderId="8" xfId="0" applyFont="1" applyFill="1" applyBorder="1" applyAlignment="1">
      <alignment horizontal="right" vertical="top" wrapText="1"/>
    </xf>
    <xf numFmtId="0" fontId="52" fillId="7" borderId="0" xfId="0" applyFont="1" applyFill="1" applyBorder="1" applyAlignment="1">
      <alignment horizontal="right" wrapText="1"/>
    </xf>
    <xf numFmtId="0" fontId="52" fillId="7" borderId="0" xfId="0" applyFont="1" applyFill="1" applyAlignment="1">
      <alignment horizontal="right" wrapText="1"/>
    </xf>
    <xf numFmtId="0" fontId="53" fillId="7" borderId="2" xfId="31" applyFont="1" applyFill="1" applyBorder="1" applyAlignment="1">
      <alignment vertical="top" wrapText="1"/>
    </xf>
    <xf numFmtId="0" fontId="53" fillId="7" borderId="2" xfId="0" applyFont="1" applyFill="1" applyBorder="1" applyAlignment="1">
      <alignment vertical="top" wrapText="1"/>
    </xf>
    <xf numFmtId="10" fontId="53" fillId="7" borderId="2" xfId="0" applyNumberFormat="1" applyFont="1" applyFill="1" applyBorder="1" applyAlignment="1">
      <alignment vertical="top" wrapText="1"/>
    </xf>
    <xf numFmtId="14" fontId="53" fillId="7" borderId="2" xfId="0" applyNumberFormat="1" applyFont="1" applyFill="1" applyBorder="1" applyAlignment="1">
      <alignment vertical="top" wrapText="1"/>
    </xf>
    <xf numFmtId="0" fontId="53" fillId="7" borderId="2" xfId="0" applyNumberFormat="1" applyFont="1" applyFill="1" applyBorder="1" applyAlignment="1">
      <alignment vertical="top" wrapText="1"/>
    </xf>
    <xf numFmtId="43" fontId="53" fillId="7" borderId="2" xfId="0" applyNumberFormat="1" applyFont="1" applyFill="1" applyBorder="1" applyAlignment="1">
      <alignment vertical="top" wrapText="1"/>
    </xf>
    <xf numFmtId="9" fontId="53" fillId="7" borderId="2" xfId="53" applyFont="1" applyFill="1" applyBorder="1" applyAlignment="1">
      <alignment vertical="top" wrapText="1"/>
    </xf>
    <xf numFmtId="10" fontId="53" fillId="7" borderId="2" xfId="0" applyNumberFormat="1" applyFont="1" applyFill="1" applyBorder="1" applyAlignment="1" applyProtection="1">
      <alignment vertical="top" wrapText="1"/>
    </xf>
    <xf numFmtId="49" fontId="53" fillId="7" borderId="2" xfId="0" applyNumberFormat="1" applyFont="1" applyFill="1" applyBorder="1" applyAlignment="1" applyProtection="1">
      <alignment vertical="top" wrapText="1"/>
      <protection locked="0"/>
    </xf>
    <xf numFmtId="0" fontId="57" fillId="7" borderId="2" xfId="0" applyFont="1" applyFill="1" applyBorder="1" applyAlignment="1">
      <alignment vertical="top" wrapText="1"/>
    </xf>
    <xf numFmtId="0" fontId="41" fillId="3" borderId="0" xfId="0" applyFont="1" applyFill="1" applyBorder="1" applyAlignment="1">
      <alignment horizontal="center" vertical="top" wrapText="1"/>
    </xf>
    <xf numFmtId="0" fontId="20" fillId="0" borderId="0" xfId="0" applyFont="1" applyBorder="1" applyAlignment="1">
      <alignment horizontal="center" vertical="top" wrapText="1"/>
    </xf>
    <xf numFmtId="0" fontId="8" fillId="0" borderId="0" xfId="0" applyFont="1" applyBorder="1" applyAlignment="1">
      <alignment horizontal="left" vertical="top" wrapText="1"/>
    </xf>
    <xf numFmtId="43" fontId="51" fillId="6" borderId="8" xfId="31" applyNumberFormat="1" applyFont="1" applyFill="1" applyBorder="1" applyAlignment="1">
      <alignment horizontal="center" vertical="top" wrapText="1"/>
    </xf>
    <xf numFmtId="0" fontId="32" fillId="7" borderId="8" xfId="0" applyFont="1" applyFill="1" applyBorder="1" applyAlignment="1">
      <alignment wrapText="1"/>
    </xf>
    <xf numFmtId="0" fontId="8" fillId="7" borderId="0" xfId="0" applyFont="1" applyFill="1" applyBorder="1" applyAlignment="1">
      <alignment horizontal="left" vertical="top" wrapText="1"/>
    </xf>
    <xf numFmtId="0" fontId="52" fillId="0" borderId="0" xfId="0" applyFont="1" applyFill="1" applyAlignment="1">
      <alignment wrapText="1"/>
    </xf>
    <xf numFmtId="0" fontId="0" fillId="0" borderId="0" xfId="0" applyAlignment="1">
      <alignment vertical="top" wrapText="1"/>
    </xf>
    <xf numFmtId="0" fontId="0" fillId="0" borderId="0" xfId="0" applyAlignment="1">
      <alignment vertical="top" wrapText="1"/>
    </xf>
    <xf numFmtId="0" fontId="7" fillId="7" borderId="8" xfId="0" applyNumberFormat="1" applyFont="1" applyFill="1" applyBorder="1" applyAlignment="1">
      <alignment horizontal="left" vertical="top" wrapText="1"/>
    </xf>
    <xf numFmtId="1" fontId="53" fillId="7" borderId="2" xfId="0" applyNumberFormat="1" applyFont="1" applyFill="1" applyBorder="1" applyAlignment="1">
      <alignment vertical="top" wrapText="1"/>
    </xf>
    <xf numFmtId="1" fontId="51" fillId="6" borderId="8" xfId="0" applyNumberFormat="1" applyFont="1" applyFill="1" applyBorder="1" applyAlignment="1">
      <alignment vertical="top" wrapText="1"/>
    </xf>
    <xf numFmtId="1" fontId="0" fillId="0" borderId="0" xfId="0" applyNumberFormat="1"/>
    <xf numFmtId="1" fontId="32" fillId="7" borderId="0" xfId="0" applyNumberFormat="1" applyFont="1" applyFill="1" applyBorder="1" applyAlignment="1">
      <alignment vertical="top" wrapText="1"/>
    </xf>
    <xf numFmtId="1" fontId="0" fillId="7" borderId="0" xfId="0" applyNumberFormat="1" applyFill="1" applyBorder="1"/>
    <xf numFmtId="1" fontId="32" fillId="0" borderId="0" xfId="0" applyNumberFormat="1" applyFont="1" applyFill="1" applyBorder="1" applyAlignment="1">
      <alignment vertical="top" wrapText="1"/>
    </xf>
    <xf numFmtId="1" fontId="0" fillId="0" borderId="0" xfId="0" applyNumberFormat="1" applyAlignment="1">
      <alignment wrapText="1"/>
    </xf>
    <xf numFmtId="1" fontId="0" fillId="0" borderId="0" xfId="0" applyNumberFormat="1" applyFill="1" applyBorder="1" applyAlignment="1">
      <alignment wrapText="1"/>
    </xf>
    <xf numFmtId="1" fontId="32" fillId="0" borderId="0" xfId="0" applyNumberFormat="1" applyFont="1" applyFill="1" applyBorder="1" applyAlignment="1">
      <alignment wrapText="1"/>
    </xf>
    <xf numFmtId="0" fontId="20" fillId="7" borderId="0" xfId="0" applyFont="1" applyFill="1" applyBorder="1" applyAlignment="1">
      <alignment horizontal="right" vertical="top" wrapText="1"/>
    </xf>
    <xf numFmtId="0" fontId="41" fillId="2" borderId="12" xfId="0" applyFont="1" applyFill="1" applyBorder="1" applyAlignment="1">
      <alignment horizontal="center" vertical="top" wrapText="1"/>
    </xf>
    <xf numFmtId="0" fontId="6" fillId="7" borderId="8" xfId="0" applyNumberFormat="1" applyFont="1" applyFill="1" applyBorder="1" applyAlignment="1">
      <alignment horizontal="left" vertical="top" wrapText="1"/>
    </xf>
    <xf numFmtId="0" fontId="6" fillId="7" borderId="8" xfId="0" applyFont="1" applyFill="1" applyBorder="1" applyAlignment="1">
      <alignment vertical="top" wrapText="1"/>
    </xf>
    <xf numFmtId="0" fontId="6"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6" fillId="7" borderId="0" xfId="0" applyFont="1" applyFill="1" applyBorder="1" applyAlignment="1">
      <alignment horizontal="left" vertical="top" wrapText="1"/>
    </xf>
    <xf numFmtId="0" fontId="0" fillId="0" borderId="14" xfId="0" applyBorder="1" applyAlignment="1">
      <alignment vertical="top" wrapText="1"/>
    </xf>
    <xf numFmtId="1" fontId="0" fillId="0" borderId="0" xfId="0" applyNumberFormat="1" applyAlignment="1">
      <alignment horizontal="center" vertical="top" wrapText="1" shrinkToFit="1"/>
    </xf>
    <xf numFmtId="0" fontId="5" fillId="7" borderId="8" xfId="0" applyFont="1" applyFill="1" applyBorder="1" applyAlignment="1">
      <alignment vertical="top" wrapText="1"/>
    </xf>
    <xf numFmtId="0" fontId="4" fillId="7" borderId="8" xfId="0" applyFont="1" applyFill="1" applyBorder="1" applyAlignment="1">
      <alignment vertical="top" wrapText="1"/>
    </xf>
    <xf numFmtId="0" fontId="3" fillId="7" borderId="0" xfId="0" applyFont="1" applyFill="1" applyBorder="1" applyAlignment="1">
      <alignment vertical="top" wrapText="1"/>
    </xf>
    <xf numFmtId="0" fontId="3" fillId="7" borderId="0" xfId="0" applyFont="1" applyFill="1" applyBorder="1" applyAlignment="1">
      <alignment horizontal="right" vertical="top" wrapText="1"/>
    </xf>
    <xf numFmtId="0" fontId="2" fillId="7" borderId="8" xfId="0" applyFont="1" applyFill="1" applyBorder="1" applyAlignment="1">
      <alignment vertical="top" wrapText="1"/>
    </xf>
    <xf numFmtId="0" fontId="16" fillId="0" borderId="8" xfId="0" applyFont="1" applyFill="1" applyBorder="1" applyAlignment="1">
      <alignment vertical="top" wrapText="1"/>
    </xf>
    <xf numFmtId="0" fontId="1" fillId="7" borderId="0" xfId="0" applyFont="1" applyFill="1" applyBorder="1" applyAlignment="1">
      <alignment vertical="top" wrapText="1"/>
    </xf>
    <xf numFmtId="0" fontId="1" fillId="7" borderId="0" xfId="0" applyFont="1" applyFill="1" applyBorder="1" applyAlignment="1">
      <alignment horizontal="left" vertical="top" wrapText="1"/>
    </xf>
    <xf numFmtId="10" fontId="51" fillId="7" borderId="8" xfId="0" applyNumberFormat="1" applyFont="1" applyFill="1" applyBorder="1" applyAlignment="1" applyProtection="1">
      <alignment horizontal="center" vertical="top" wrapText="1"/>
    </xf>
    <xf numFmtId="43" fontId="51" fillId="7" borderId="8" xfId="31" applyNumberFormat="1" applyFont="1" applyFill="1" applyBorder="1" applyAlignment="1">
      <alignment horizontal="center" vertical="top" wrapText="1"/>
    </xf>
    <xf numFmtId="0" fontId="51" fillId="7" borderId="8" xfId="0" applyNumberFormat="1" applyFont="1" applyFill="1" applyBorder="1" applyAlignment="1">
      <alignment vertical="top" wrapText="1"/>
    </xf>
    <xf numFmtId="10" fontId="51" fillId="7" borderId="8" xfId="0" applyNumberFormat="1" applyFont="1" applyFill="1" applyBorder="1" applyAlignment="1">
      <alignment vertical="top" wrapText="1"/>
    </xf>
    <xf numFmtId="10" fontId="51" fillId="7" borderId="8" xfId="0" applyNumberFormat="1" applyFont="1" applyFill="1" applyBorder="1" applyAlignment="1">
      <alignment horizontal="center" vertical="top" wrapText="1"/>
    </xf>
    <xf numFmtId="43" fontId="56" fillId="7" borderId="8" xfId="0" applyNumberFormat="1" applyFont="1" applyFill="1" applyBorder="1" applyAlignment="1">
      <alignment vertical="top" wrapText="1"/>
    </xf>
    <xf numFmtId="1" fontId="51" fillId="7" borderId="8" xfId="0" applyNumberFormat="1" applyFont="1" applyFill="1" applyBorder="1" applyAlignment="1">
      <alignment vertical="top" wrapText="1"/>
    </xf>
    <xf numFmtId="43" fontId="29" fillId="7" borderId="0" xfId="0" applyNumberFormat="1" applyFont="1" applyFill="1" applyBorder="1" applyAlignment="1">
      <alignment vertical="top" wrapText="1"/>
    </xf>
    <xf numFmtId="165" fontId="25" fillId="7" borderId="0" xfId="0" applyNumberFormat="1" applyFont="1" applyFill="1" applyBorder="1" applyAlignment="1">
      <alignment vertical="top" wrapText="1"/>
    </xf>
    <xf numFmtId="9" fontId="29" fillId="7" borderId="0" xfId="0" applyNumberFormat="1" applyFont="1" applyFill="1" applyBorder="1" applyAlignment="1">
      <alignment vertical="top" wrapText="1"/>
    </xf>
    <xf numFmtId="43" fontId="25" fillId="7" borderId="0" xfId="0" applyNumberFormat="1" applyFont="1" applyFill="1" applyBorder="1" applyAlignment="1">
      <alignment vertical="top" wrapText="1"/>
    </xf>
    <xf numFmtId="10" fontId="29" fillId="6" borderId="0" xfId="0" applyNumberFormat="1" applyFont="1" applyFill="1" applyBorder="1" applyAlignment="1">
      <alignment vertical="top" wrapText="1"/>
    </xf>
    <xf numFmtId="0" fontId="66" fillId="7" borderId="10" xfId="0" applyFont="1" applyFill="1" applyBorder="1" applyAlignment="1">
      <alignment vertical="top" wrapText="1"/>
    </xf>
    <xf numFmtId="0" fontId="66" fillId="7" borderId="4" xfId="0" applyFont="1" applyFill="1" applyBorder="1" applyAlignment="1">
      <alignment vertical="top" wrapText="1"/>
    </xf>
    <xf numFmtId="0" fontId="66" fillId="7" borderId="12" xfId="0" applyFont="1" applyFill="1" applyBorder="1" applyAlignment="1">
      <alignment vertical="top" wrapText="1"/>
    </xf>
    <xf numFmtId="0" fontId="66" fillId="7" borderId="11" xfId="0" applyFont="1" applyFill="1" applyBorder="1" applyAlignment="1">
      <alignment vertical="top" wrapText="1"/>
    </xf>
    <xf numFmtId="0" fontId="66" fillId="7" borderId="6" xfId="0" applyFont="1" applyFill="1" applyBorder="1" applyAlignment="1">
      <alignment vertical="top" wrapText="1"/>
    </xf>
    <xf numFmtId="4" fontId="66" fillId="7" borderId="8" xfId="0" applyNumberFormat="1" applyFont="1" applyFill="1" applyBorder="1" applyAlignment="1">
      <alignment horizontal="right" vertical="top" wrapText="1"/>
    </xf>
    <xf numFmtId="0" fontId="66" fillId="7" borderId="11" xfId="0" applyFont="1" applyFill="1" applyBorder="1" applyAlignment="1">
      <alignment horizontal="center" vertical="top" wrapText="1"/>
    </xf>
    <xf numFmtId="1" fontId="66" fillId="7" borderId="10" xfId="0" applyNumberFormat="1" applyFont="1" applyFill="1" applyBorder="1" applyAlignment="1">
      <alignment vertical="top" wrapText="1"/>
    </xf>
    <xf numFmtId="1" fontId="66" fillId="7" borderId="4" xfId="0" applyNumberFormat="1" applyFont="1" applyFill="1" applyBorder="1" applyAlignment="1">
      <alignment vertical="top" wrapText="1"/>
    </xf>
    <xf numFmtId="1" fontId="66" fillId="7" borderId="5" xfId="0" applyNumberFormat="1" applyFont="1" applyFill="1" applyBorder="1" applyAlignment="1">
      <alignment vertical="top" wrapText="1"/>
    </xf>
    <xf numFmtId="1" fontId="66" fillId="7" borderId="1" xfId="0" applyNumberFormat="1" applyFont="1" applyFill="1" applyBorder="1" applyAlignment="1">
      <alignment vertical="top" wrapText="1"/>
    </xf>
    <xf numFmtId="1" fontId="66" fillId="7" borderId="8" xfId="0" applyNumberFormat="1" applyFont="1" applyFill="1" applyBorder="1" applyAlignment="1">
      <alignment vertical="top" wrapText="1"/>
    </xf>
    <xf numFmtId="0" fontId="66" fillId="0" borderId="0" xfId="0" applyFont="1" applyFill="1" applyBorder="1" applyAlignment="1">
      <alignment vertical="top" wrapText="1"/>
    </xf>
    <xf numFmtId="4" fontId="66" fillId="0" borderId="0" xfId="0" applyNumberFormat="1" applyFont="1" applyFill="1" applyBorder="1" applyAlignment="1">
      <alignment vertical="top" wrapText="1"/>
    </xf>
    <xf numFmtId="0" fontId="66" fillId="0" borderId="0" xfId="0" applyFont="1" applyFill="1" applyBorder="1" applyAlignment="1">
      <alignment horizontal="center" vertical="top" wrapText="1"/>
    </xf>
    <xf numFmtId="4" fontId="66" fillId="0" borderId="0" xfId="0" applyNumberFormat="1" applyFont="1" applyFill="1" applyBorder="1" applyAlignment="1">
      <alignment horizontal="center" vertical="top" wrapText="1"/>
    </xf>
    <xf numFmtId="1" fontId="66" fillId="0" borderId="0" xfId="0" applyNumberFormat="1" applyFont="1" applyFill="1" applyBorder="1" applyAlignment="1">
      <alignment vertical="top" wrapText="1"/>
    </xf>
    <xf numFmtId="0" fontId="66" fillId="0" borderId="10" xfId="0" applyFont="1" applyBorder="1" applyAlignment="1">
      <alignment vertical="top" wrapText="1"/>
    </xf>
    <xf numFmtId="0" fontId="66" fillId="0" borderId="11" xfId="0" applyFont="1" applyBorder="1" applyAlignment="1">
      <alignment vertical="top" wrapText="1"/>
    </xf>
    <xf numFmtId="0" fontId="66" fillId="0" borderId="4" xfId="0" applyFont="1" applyBorder="1" applyAlignment="1">
      <alignment vertical="top" wrapText="1"/>
    </xf>
    <xf numFmtId="0" fontId="66" fillId="0" borderId="6" xfId="0" applyFont="1" applyBorder="1" applyAlignment="1">
      <alignment vertical="top" wrapText="1"/>
    </xf>
    <xf numFmtId="0" fontId="66" fillId="0" borderId="5" xfId="0" applyFont="1" applyBorder="1" applyAlignment="1">
      <alignment vertical="top" wrapText="1"/>
    </xf>
    <xf numFmtId="4" fontId="66" fillId="0" borderId="6" xfId="0" applyNumberFormat="1" applyFont="1" applyBorder="1" applyAlignment="1">
      <alignment horizontal="right" vertical="top" wrapText="1"/>
    </xf>
    <xf numFmtId="4" fontId="66" fillId="0" borderId="7" xfId="0" applyNumberFormat="1" applyFont="1" applyBorder="1" applyAlignment="1">
      <alignment horizontal="right" vertical="top" wrapText="1"/>
    </xf>
    <xf numFmtId="0" fontId="66" fillId="0" borderId="1" xfId="0" applyFont="1" applyBorder="1" applyAlignment="1">
      <alignment vertical="top" wrapText="1"/>
    </xf>
    <xf numFmtId="4" fontId="66" fillId="0" borderId="2" xfId="0" applyNumberFormat="1" applyFont="1" applyBorder="1" applyAlignment="1">
      <alignment horizontal="right" vertical="top" wrapText="1"/>
    </xf>
    <xf numFmtId="4" fontId="66" fillId="0" borderId="3" xfId="0" applyNumberFormat="1" applyFont="1" applyBorder="1" applyAlignment="1">
      <alignment horizontal="right" vertical="top" wrapText="1"/>
    </xf>
    <xf numFmtId="4" fontId="66" fillId="0" borderId="5" xfId="0" applyNumberFormat="1" applyFont="1" applyBorder="1" applyAlignment="1">
      <alignment horizontal="right" vertical="top" wrapText="1"/>
    </xf>
    <xf numFmtId="4" fontId="66" fillId="0" borderId="1" xfId="0" applyNumberFormat="1" applyFont="1" applyBorder="1" applyAlignment="1">
      <alignment horizontal="right" vertical="top" wrapText="1"/>
    </xf>
    <xf numFmtId="0" fontId="66" fillId="0" borderId="12" xfId="0" pivotButton="1" applyFont="1" applyBorder="1" applyAlignment="1">
      <alignment vertical="top" wrapText="1"/>
    </xf>
    <xf numFmtId="0" fontId="66" fillId="0" borderId="0" xfId="0" pivotButton="1" applyFont="1" applyBorder="1" applyAlignment="1">
      <alignment vertical="top" wrapText="1"/>
    </xf>
    <xf numFmtId="0" fontId="66" fillId="0" borderId="0" xfId="0" applyFont="1" applyBorder="1" applyAlignment="1">
      <alignment vertical="top" wrapText="1"/>
    </xf>
    <xf numFmtId="0" fontId="66" fillId="0" borderId="3" xfId="0" applyFont="1" applyBorder="1" applyAlignment="1">
      <alignment vertical="top" wrapText="1"/>
    </xf>
    <xf numFmtId="2" fontId="65" fillId="7" borderId="0" xfId="0" applyNumberFormat="1" applyFont="1" applyFill="1" applyAlignment="1">
      <alignment vertical="top" wrapText="1" shrinkToFit="1"/>
    </xf>
    <xf numFmtId="0" fontId="65" fillId="0" borderId="0" xfId="0" pivotButton="1" applyFont="1" applyAlignment="1">
      <alignment horizontal="center" vertical="top" wrapText="1" shrinkToFit="1"/>
    </xf>
    <xf numFmtId="0" fontId="65" fillId="0" borderId="0" xfId="0" applyFont="1" applyAlignment="1">
      <alignment horizontal="center" vertical="top" wrapText="1" shrinkToFit="1"/>
    </xf>
    <xf numFmtId="1" fontId="65" fillId="0" borderId="0" xfId="0" pivotButton="1" applyNumberFormat="1" applyFont="1" applyAlignment="1">
      <alignment vertical="top" wrapText="1" shrinkToFit="1"/>
    </xf>
    <xf numFmtId="1" fontId="65" fillId="7" borderId="0" xfId="0" applyNumberFormat="1" applyFont="1" applyFill="1" applyAlignment="1">
      <alignment horizontal="center" vertical="top" wrapText="1" shrinkToFit="1"/>
    </xf>
    <xf numFmtId="0" fontId="66" fillId="7" borderId="9" xfId="0" applyFont="1" applyFill="1" applyBorder="1" applyAlignment="1">
      <alignment horizontal="left" vertical="top" wrapText="1"/>
    </xf>
    <xf numFmtId="0" fontId="66" fillId="7" borderId="8" xfId="0" applyFont="1" applyFill="1" applyBorder="1" applyAlignment="1">
      <alignment horizontal="left" vertical="top" wrapText="1"/>
    </xf>
    <xf numFmtId="0" fontId="67" fillId="7" borderId="9" xfId="0" applyFont="1" applyFill="1" applyBorder="1" applyAlignment="1">
      <alignment horizontal="left" vertical="top" wrapText="1"/>
    </xf>
    <xf numFmtId="43" fontId="67" fillId="7" borderId="9" xfId="0" applyNumberFormat="1" applyFont="1" applyFill="1" applyBorder="1" applyAlignment="1">
      <alignment horizontal="left" vertical="top" wrapText="1"/>
    </xf>
    <xf numFmtId="0" fontId="66" fillId="7" borderId="13" xfId="0" applyFont="1" applyFill="1" applyBorder="1" applyAlignment="1">
      <alignment horizontal="left" vertical="top" wrapText="1"/>
    </xf>
    <xf numFmtId="43" fontId="66" fillId="7" borderId="8" xfId="0" applyNumberFormat="1" applyFont="1" applyFill="1" applyBorder="1" applyAlignment="1">
      <alignment horizontal="left" vertical="top" wrapText="1"/>
    </xf>
    <xf numFmtId="43" fontId="66" fillId="7" borderId="9" xfId="0" applyNumberFormat="1" applyFont="1" applyFill="1" applyBorder="1" applyAlignment="1">
      <alignment horizontal="right" vertical="top" wrapText="1"/>
    </xf>
    <xf numFmtId="43" fontId="66" fillId="7" borderId="8" xfId="0" applyNumberFormat="1" applyFont="1" applyFill="1" applyBorder="1" applyAlignment="1">
      <alignment horizontal="right" vertical="top" wrapText="1"/>
    </xf>
    <xf numFmtId="0" fontId="67" fillId="7" borderId="8" xfId="0" applyFont="1" applyFill="1" applyBorder="1" applyAlignment="1">
      <alignment horizontal="left" vertical="top" wrapText="1"/>
    </xf>
    <xf numFmtId="0" fontId="39" fillId="7" borderId="0" xfId="0" applyFont="1" applyFill="1" applyBorder="1" applyAlignment="1">
      <alignment horizontal="center" wrapText="1"/>
    </xf>
    <xf numFmtId="0" fontId="39" fillId="7" borderId="0" xfId="4" applyFont="1" applyFill="1" applyAlignment="1">
      <alignment horizontal="center" wrapText="1"/>
    </xf>
    <xf numFmtId="0" fontId="25" fillId="7" borderId="0" xfId="0" applyFont="1" applyFill="1" applyBorder="1" applyAlignment="1">
      <alignment vertical="top" wrapText="1"/>
    </xf>
    <xf numFmtId="0" fontId="34" fillId="7" borderId="0" xfId="0" applyFont="1" applyFill="1" applyBorder="1" applyAlignment="1">
      <alignment vertical="top" wrapText="1"/>
    </xf>
    <xf numFmtId="0" fontId="50" fillId="7" borderId="0" xfId="0" applyFont="1" applyFill="1" applyBorder="1" applyAlignment="1">
      <alignment horizontal="center" vertical="top" wrapText="1"/>
    </xf>
    <xf numFmtId="0" fontId="49" fillId="7" borderId="0" xfId="0" applyFont="1" applyFill="1" applyBorder="1" applyAlignment="1">
      <alignment horizontal="center" vertical="top" wrapText="1"/>
    </xf>
    <xf numFmtId="0" fontId="48" fillId="0" borderId="0" xfId="0" applyFont="1" applyFill="1" applyBorder="1" applyAlignment="1">
      <alignment horizontal="center" vertical="top" wrapText="1"/>
    </xf>
    <xf numFmtId="0" fontId="49" fillId="0" borderId="0" xfId="0" applyFont="1" applyFill="1" applyBorder="1" applyAlignment="1">
      <alignment horizontal="center" vertical="top" wrapText="1"/>
    </xf>
    <xf numFmtId="14" fontId="46" fillId="0" borderId="0" xfId="0" applyNumberFormat="1" applyFont="1" applyBorder="1" applyAlignment="1">
      <alignment horizontal="center" vertical="top"/>
    </xf>
    <xf numFmtId="0" fontId="37" fillId="0" borderId="0" xfId="0" applyFont="1" applyBorder="1" applyAlignment="1">
      <alignment vertical="top"/>
    </xf>
    <xf numFmtId="0" fontId="46" fillId="7" borderId="0" xfId="0" applyFont="1" applyFill="1" applyBorder="1" applyAlignment="1">
      <alignment horizontal="center" vertical="top" wrapText="1"/>
    </xf>
    <xf numFmtId="0" fontId="47" fillId="7" borderId="0" xfId="0" applyFont="1" applyFill="1" applyBorder="1" applyAlignment="1">
      <alignment horizontal="center" vertical="top" wrapText="1"/>
    </xf>
    <xf numFmtId="0" fontId="0" fillId="7" borderId="0" xfId="0" applyFont="1" applyFill="1" applyBorder="1" applyAlignment="1">
      <alignment vertical="top" wrapText="1"/>
    </xf>
    <xf numFmtId="0" fontId="0" fillId="7" borderId="0" xfId="0" applyFill="1" applyBorder="1" applyAlignment="1">
      <alignment vertical="top" wrapText="1"/>
    </xf>
    <xf numFmtId="0" fontId="32" fillId="7" borderId="14" xfId="0" applyFont="1" applyFill="1" applyBorder="1" applyAlignment="1">
      <alignment horizontal="right" vertical="top" wrapText="1"/>
    </xf>
    <xf numFmtId="0" fontId="0" fillId="0" borderId="14" xfId="0" applyBorder="1" applyAlignment="1">
      <alignment horizontal="right" vertical="top" wrapText="1"/>
    </xf>
    <xf numFmtId="0" fontId="46" fillId="0" borderId="0" xfId="0" applyFont="1" applyFill="1" applyBorder="1" applyAlignment="1">
      <alignment horizontal="center" vertical="top" wrapText="1"/>
    </xf>
    <xf numFmtId="0" fontId="0" fillId="0" borderId="0" xfId="0" applyFont="1" applyFill="1" applyBorder="1" applyAlignment="1">
      <alignment vertical="top" wrapText="1"/>
    </xf>
    <xf numFmtId="0" fontId="33" fillId="0" borderId="0" xfId="0" applyFont="1" applyFill="1" applyBorder="1" applyAlignment="1">
      <alignment horizontal="right" vertical="top" wrapText="1"/>
    </xf>
    <xf numFmtId="0" fontId="45" fillId="0" borderId="0" xfId="0" applyFont="1" applyAlignment="1">
      <alignment horizontal="right" vertical="top" wrapText="1"/>
    </xf>
    <xf numFmtId="0" fontId="32" fillId="0" borderId="0" xfId="0" applyFont="1" applyFill="1" applyBorder="1" applyAlignment="1">
      <alignment horizontal="right" vertical="top" wrapText="1"/>
    </xf>
    <xf numFmtId="0" fontId="0" fillId="0" borderId="0" xfId="0" applyAlignment="1">
      <alignment vertical="top" wrapText="1"/>
    </xf>
    <xf numFmtId="0" fontId="33" fillId="7" borderId="0" xfId="0" applyFont="1" applyFill="1" applyBorder="1" applyAlignment="1">
      <alignment horizontal="center" vertical="center" wrapText="1"/>
    </xf>
    <xf numFmtId="0" fontId="0" fillId="0" borderId="0" xfId="0" applyAlignment="1">
      <alignment wrapText="1"/>
    </xf>
    <xf numFmtId="0" fontId="46" fillId="0" borderId="0" xfId="0" applyFont="1" applyBorder="1" applyAlignment="1">
      <alignment horizontal="center" vertical="top" wrapText="1"/>
    </xf>
    <xf numFmtId="0" fontId="47" fillId="0" borderId="0" xfId="0" applyFont="1" applyBorder="1" applyAlignment="1">
      <alignment horizontal="center" vertical="top" wrapText="1"/>
    </xf>
    <xf numFmtId="0" fontId="0" fillId="0" borderId="0" xfId="0" applyFont="1" applyBorder="1" applyAlignment="1">
      <alignment vertical="top" wrapText="1"/>
    </xf>
    <xf numFmtId="0" fontId="46" fillId="0" borderId="0" xfId="0" applyFont="1" applyAlignment="1">
      <alignment horizontal="center" vertical="top" wrapText="1" shrinkToFit="1"/>
    </xf>
    <xf numFmtId="0" fontId="0" fillId="0" borderId="0" xfId="0" applyAlignment="1">
      <alignment vertical="top" wrapText="1" shrinkToFit="1"/>
    </xf>
    <xf numFmtId="0" fontId="37" fillId="7" borderId="0" xfId="0" applyFont="1" applyFill="1" applyBorder="1" applyAlignment="1">
      <alignment horizontal="center" vertical="top" wrapText="1"/>
    </xf>
    <xf numFmtId="1" fontId="53" fillId="8" borderId="0" xfId="0" applyNumberFormat="1" applyFont="1" applyFill="1" applyAlignment="1">
      <alignment horizontal="center" vertical="top" wrapText="1"/>
    </xf>
    <xf numFmtId="1" fontId="45" fillId="8" borderId="0" xfId="0" applyNumberFormat="1" applyFont="1" applyFill="1" applyAlignment="1">
      <alignment horizontal="center" vertical="top" wrapText="1"/>
    </xf>
    <xf numFmtId="10" fontId="53" fillId="7" borderId="0" xfId="0" applyNumberFormat="1" applyFont="1" applyFill="1" applyBorder="1" applyAlignment="1">
      <alignment horizontal="center" vertical="top" wrapText="1"/>
    </xf>
    <xf numFmtId="0" fontId="0" fillId="0" borderId="0" xfId="0" applyAlignment="1">
      <alignment horizontal="center" vertical="top" wrapText="1"/>
    </xf>
    <xf numFmtId="43" fontId="53" fillId="6" borderId="0" xfId="0" applyNumberFormat="1" applyFont="1" applyFill="1" applyBorder="1" applyAlignment="1">
      <alignment horizontal="center" vertical="top" wrapText="1"/>
    </xf>
    <xf numFmtId="43" fontId="53" fillId="8" borderId="0" xfId="0" applyNumberFormat="1" applyFont="1" applyFill="1" applyBorder="1" applyAlignment="1">
      <alignment horizontal="center" vertical="top" wrapText="1"/>
    </xf>
    <xf numFmtId="43" fontId="53" fillId="8" borderId="7" xfId="0" applyNumberFormat="1" applyFont="1" applyFill="1" applyBorder="1" applyAlignment="1">
      <alignment horizontal="center" vertical="top" wrapText="1"/>
    </xf>
    <xf numFmtId="10" fontId="53" fillId="6" borderId="0" xfId="0" applyNumberFormat="1" applyFont="1" applyFill="1" applyBorder="1" applyAlignment="1" applyProtection="1">
      <alignment horizontal="center" vertical="top" wrapText="1"/>
    </xf>
    <xf numFmtId="0" fontId="0" fillId="0" borderId="5" xfId="0" applyBorder="1" applyAlignment="1">
      <alignment vertical="top" wrapText="1"/>
    </xf>
    <xf numFmtId="0" fontId="59" fillId="7" borderId="0" xfId="0" applyFont="1" applyFill="1" applyBorder="1" applyAlignment="1">
      <alignment horizontal="center" vertical="top" wrapText="1"/>
    </xf>
    <xf numFmtId="0" fontId="59" fillId="0" borderId="0" xfId="0" applyFont="1" applyBorder="1" applyAlignment="1">
      <alignment horizontal="center" vertical="top" wrapText="1"/>
    </xf>
    <xf numFmtId="0" fontId="64" fillId="7" borderId="14" xfId="0" applyFont="1" applyFill="1" applyBorder="1" applyAlignment="1">
      <alignment horizontal="center" vertical="top" wrapText="1"/>
    </xf>
    <xf numFmtId="0" fontId="34" fillId="0" borderId="14" xfId="0" applyFont="1" applyBorder="1" applyAlignment="1">
      <alignment horizontal="center" vertical="top" wrapText="1"/>
    </xf>
  </cellXfs>
  <cellStyles count="80">
    <cellStyle name="Comma" xfId="79" builtinId="3"/>
    <cellStyle name="Comma 2" xfId="1"/>
    <cellStyle name="Comma 2 2" xfId="58"/>
    <cellStyle name="Normal" xfId="0" builtinId="0"/>
    <cellStyle name="Normal 10" xfId="2"/>
    <cellStyle name="Normal 10 2" xfId="59"/>
    <cellStyle name="Normal 11" xfId="3"/>
    <cellStyle name="Normal 12" xfId="4"/>
    <cellStyle name="Normal 12 2" xfId="5"/>
    <cellStyle name="Normal 12 3" xfId="6"/>
    <cellStyle name="Normal 13" xfId="7"/>
    <cellStyle name="Normal 13 2" xfId="8"/>
    <cellStyle name="Normal 14" xfId="55"/>
    <cellStyle name="Normal 2" xfId="9"/>
    <cellStyle name="Normal 2 2" xfId="10"/>
    <cellStyle name="Normal 2 2 2" xfId="11"/>
    <cellStyle name="Normal 2 2 2 2" xfId="12"/>
    <cellStyle name="Normal 2 2 2 2 2" xfId="13"/>
    <cellStyle name="Normal 2 2 2 2 2 2" xfId="14"/>
    <cellStyle name="Normal 2 2 2 2 2 2 2" xfId="15"/>
    <cellStyle name="Normal 2 2 2 2 2 3" xfId="16"/>
    <cellStyle name="Normal 2 2 2 2 2 4" xfId="64"/>
    <cellStyle name="Normal 2 2 2 2 3" xfId="63"/>
    <cellStyle name="Normal 2 2 2 3" xfId="17"/>
    <cellStyle name="Normal 2 2 2 3 2" xfId="18"/>
    <cellStyle name="Normal 2 2 2 3 2 2" xfId="66"/>
    <cellStyle name="Normal 2 2 2 3 3" xfId="65"/>
    <cellStyle name="Normal 2 2 2 4" xfId="19"/>
    <cellStyle name="Normal 2 2 2 5" xfId="20"/>
    <cellStyle name="Normal 2 2 2 6" xfId="62"/>
    <cellStyle name="Normal 2 2 3" xfId="21"/>
    <cellStyle name="Normal 2 2 4" xfId="61"/>
    <cellStyle name="Normal 2 3" xfId="22"/>
    <cellStyle name="Normal 2 3 2" xfId="67"/>
    <cellStyle name="Normal 2 4" xfId="23"/>
    <cellStyle name="Normal 2 5" xfId="24"/>
    <cellStyle name="Normal 2 5 2" xfId="25"/>
    <cellStyle name="Normal 2 5 2 2" xfId="68"/>
    <cellStyle name="Normal 2 5 3" xfId="26"/>
    <cellStyle name="Normal 2 5 3 2" xfId="69"/>
    <cellStyle name="Normal 2 5 4" xfId="27"/>
    <cellStyle name="Normal 2 5 4 2" xfId="28"/>
    <cellStyle name="Normal 2 5 5" xfId="29"/>
    <cellStyle name="Normal 2 5 6" xfId="30"/>
    <cellStyle name="Normal 2 5 7" xfId="31"/>
    <cellStyle name="Normal 2 5 8" xfId="32"/>
    <cellStyle name="Normal 2 5 9" xfId="56"/>
    <cellStyle name="Normal 2 6" xfId="33"/>
    <cellStyle name="Normal 2 7" xfId="60"/>
    <cellStyle name="Normal 3" xfId="34"/>
    <cellStyle name="Normal 3 2" xfId="35"/>
    <cellStyle name="Normal 3 2 2" xfId="71"/>
    <cellStyle name="Normal 3 3" xfId="70"/>
    <cellStyle name="Normal 4" xfId="36"/>
    <cellStyle name="Normal 4 2" xfId="37"/>
    <cellStyle name="Normal 4 2 2" xfId="38"/>
    <cellStyle name="Normal 4 2 2 2" xfId="73"/>
    <cellStyle name="Normal 4 2 3" xfId="72"/>
    <cellStyle name="Normal 4 3" xfId="39"/>
    <cellStyle name="Normal 4 3 2" xfId="74"/>
    <cellStyle name="Normal 4 4" xfId="40"/>
    <cellStyle name="Normal 5" xfId="41"/>
    <cellStyle name="Normal 5 2" xfId="42"/>
    <cellStyle name="Normal 5 2 2" xfId="76"/>
    <cellStyle name="Normal 5 3" xfId="75"/>
    <cellStyle name="Normal 6" xfId="43"/>
    <cellStyle name="Normal 7" xfId="44"/>
    <cellStyle name="Normal 8" xfId="45"/>
    <cellStyle name="Normal 8 2" xfId="46"/>
    <cellStyle name="Normal 8 3" xfId="47"/>
    <cellStyle name="Normal 8 3 2" xfId="48"/>
    <cellStyle name="Normal 8 3 3" xfId="77"/>
    <cellStyle name="Normal 8 4" xfId="49"/>
    <cellStyle name="Normal 8 5" xfId="50"/>
    <cellStyle name="Normal 8 6" xfId="51"/>
    <cellStyle name="Normal 8 7" xfId="57"/>
    <cellStyle name="Normal 9" xfId="52"/>
    <cellStyle name="Normal 9 2" xfId="78"/>
    <cellStyle name="Percent" xfId="53" builtinId="5"/>
    <cellStyle name="Percent 2" xfId="54"/>
  </cellStyles>
  <dxfs count="6584">
    <dxf>
      <alignment horizontal="left" vertical="top"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numFmt numFmtId="35" formatCode="_-* #,##0.00_-;\-* #,##0.00_-;_-* &quot;-&quot;??_-;_-@_-"/>
    </dxf>
    <dxf>
      <font>
        <sz val="12"/>
      </font>
    </dxf>
    <dxf>
      <font>
        <sz val="12"/>
      </font>
    </dxf>
    <dxf>
      <font>
        <sz val="12"/>
      </font>
    </dxf>
    <dxf>
      <font>
        <sz val="12"/>
      </font>
    </dxf>
    <dxf>
      <font>
        <b/>
      </font>
    </dxf>
    <dxf>
      <font>
        <b/>
      </font>
    </dxf>
    <dxf>
      <font>
        <b/>
      </font>
    </dxf>
    <dxf>
      <font>
        <b/>
      </font>
    </dxf>
    <dxf>
      <font>
        <b/>
      </font>
    </dxf>
    <dxf>
      <font>
        <b/>
      </font>
    </dxf>
    <dxf>
      <font>
        <b/>
      </font>
    </dxf>
    <dxf>
      <font>
        <b/>
      </font>
    </dxf>
    <dxf>
      <font>
        <b/>
      </font>
    </dxf>
    <dxf>
      <font>
        <b/>
      </font>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vertic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numFmt numFmtId="35" formatCode="_-* #,##0.00_-;\-* #,##0.00_-;_-* &quot;-&quot;??_-;_-@_-"/>
    </dxf>
    <dxf>
      <alignment horizontal="right"/>
    </dxf>
    <dxf>
      <numFmt numFmtId="35" formatCode="_-* #,##0.00_-;\-* #,##0.00_-;_-* &quot;-&quot;??_-;_-@_-"/>
    </dxf>
    <dxf>
      <font>
        <b/>
      </font>
    </dxf>
    <dxf>
      <font>
        <b/>
      </font>
    </dxf>
    <dxf>
      <font>
        <b/>
      </font>
    </dxf>
    <dxf>
      <numFmt numFmtId="2" formatCode="0.00"/>
    </dxf>
    <dxf>
      <numFmt numFmtId="2" formatCode="0.0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1"/>
      </font>
    </dxf>
    <dxf>
      <font>
        <sz val="11"/>
      </font>
    </dxf>
    <dxf>
      <font>
        <sz val="11"/>
      </font>
    </dxf>
    <dxf>
      <font>
        <sz val="11"/>
      </font>
    </dxf>
    <dxf>
      <font>
        <sz val="11"/>
      </font>
    </dxf>
    <dxf>
      <font>
        <sz val="11"/>
      </font>
    </dxf>
    <dxf>
      <alignment wrapText="1" shrinkToFit="1"/>
    </dxf>
    <dxf>
      <alignment wrapText="1" shrinkToFit="1"/>
    </dxf>
    <dxf>
      <alignment wrapText="1" shrinkToFit="1"/>
    </dxf>
    <dxf>
      <alignment wrapText="1" shrinkToFit="1"/>
    </dxf>
    <dxf>
      <alignment wrapText="1" shrinkToFit="1"/>
    </dxf>
    <dxf>
      <alignment wrapText="1" shrinkToFit="1"/>
    </dxf>
    <dxf>
      <alignment wrapText="1" shrinkToFit="1"/>
    </dxf>
    <dxf>
      <alignment vertical="top"/>
    </dxf>
    <dxf>
      <alignment vertical="top"/>
    </dxf>
    <dxf>
      <alignment vertical="top"/>
    </dxf>
    <dxf>
      <alignment vertical="top"/>
    </dxf>
    <dxf>
      <alignment vertical="top"/>
    </dxf>
    <dxf>
      <alignment vertical="top"/>
    </dxf>
    <dxf>
      <alignment vertical="top"/>
    </dxf>
    <dxf>
      <fill>
        <patternFill>
          <bgColor theme="0"/>
        </patternFill>
      </fill>
    </dxf>
    <dxf>
      <fill>
        <patternFill>
          <bgColor theme="0"/>
        </patternFill>
      </fill>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numFmt numFmtId="1" formatCode="0"/>
    </dxf>
    <dxf>
      <numFmt numFmtId="1" formatCode="0"/>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vertical style="thin">
          <color indexed="64"/>
        </vertical>
      </border>
    </dxf>
    <dxf>
      <numFmt numFmtId="4" formatCode="#,##0.00"/>
    </dxf>
    <dxf>
      <alignment horizontal="right" readingOrder="0"/>
    </dxf>
    <dxf>
      <font>
        <name val="Calibri"/>
        <scheme val="minor"/>
      </font>
    </dxf>
    <dxf>
      <font>
        <name val="Calibri"/>
        <scheme val="minor"/>
      </font>
    </dxf>
    <dxf>
      <font>
        <name val="Calibri"/>
        <scheme val="minor"/>
      </font>
    </dxf>
    <dxf>
      <font>
        <sz val="11"/>
      </font>
    </dxf>
    <dxf>
      <font>
        <sz val="11"/>
      </font>
    </dxf>
    <dxf>
      <font>
        <sz val="11"/>
      </font>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alignment wrapText="1" readingOrder="0"/>
    </dxf>
    <dxf>
      <alignment wrapText="1" readingOrder="0"/>
    </dxf>
    <dxf>
      <alignment wrapText="1" readingOrder="0"/>
    </dxf>
    <dxf>
      <alignment vertical="top" readingOrder="0"/>
    </dxf>
    <dxf>
      <alignment vertical="top" readingOrder="0"/>
    </dxf>
    <dxf>
      <alignment vertical="top" readingOrder="0"/>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font>
        <name val="Calibri"/>
        <scheme val="minor"/>
      </font>
    </dxf>
    <dxf>
      <font>
        <name val="Calibri"/>
        <scheme val="minor"/>
      </font>
    </dxf>
    <dxf>
      <font>
        <name val="Calibri"/>
        <scheme val="minor"/>
      </font>
    </dxf>
    <dxf>
      <font>
        <name val="Calibri"/>
        <scheme val="minor"/>
      </font>
    </dxf>
    <dxf>
      <font>
        <sz val="12"/>
      </font>
    </dxf>
    <dxf>
      <font>
        <sz val="12"/>
      </font>
    </dxf>
    <dxf>
      <font>
        <sz val="12"/>
      </font>
    </dxf>
    <dxf>
      <font>
        <sz val="12"/>
      </font>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numFmt numFmtId="4" formatCode="#,##0.00"/>
    </dxf>
    <dxf>
      <numFmt numFmtId="4" formatCode="#,##0.00"/>
    </dxf>
    <dxf>
      <numFmt numFmtId="4" formatCode="#,##0.00"/>
    </dxf>
    <dxf>
      <numFmt numFmtId="4" formatCode="#,##0.00"/>
    </dxf>
    <dxf>
      <font>
        <name val="Calibri"/>
        <scheme val="minor"/>
      </font>
    </dxf>
    <dxf>
      <font>
        <name val="Calibri"/>
        <scheme val="minor"/>
      </font>
    </dxf>
    <dxf>
      <font>
        <name val="Calibri"/>
        <scheme val="minor"/>
      </font>
    </dxf>
    <dxf>
      <font>
        <name val="Calibri"/>
        <scheme val="minor"/>
      </font>
    </dxf>
    <dxf>
      <font>
        <sz val="11"/>
      </font>
    </dxf>
    <dxf>
      <font>
        <sz val="11"/>
      </font>
    </dxf>
    <dxf>
      <font>
        <sz val="11"/>
      </font>
    </dxf>
    <dxf>
      <font>
        <sz val="11"/>
      </font>
    </dxf>
    <dxf>
      <alignment vertical="top" readingOrder="0"/>
    </dxf>
    <dxf>
      <alignment vertical="top" readingOrder="0"/>
    </dxf>
    <dxf>
      <alignment vertical="top" readingOrder="0"/>
    </dxf>
    <dxf>
      <alignment vertical="top" readingOrder="0"/>
    </dxf>
    <dxf>
      <fill>
        <patternFill>
          <bgColor theme="4" tint="0.79998168889431442"/>
        </patternFill>
      </fill>
    </dxf>
    <dxf>
      <alignment wrapText="1" readingOrder="0"/>
    </dxf>
    <dxf>
      <alignment wrapText="1" readingOrder="0"/>
    </dxf>
    <dxf>
      <alignment wrapText="1" readingOrder="0"/>
    </dxf>
    <dxf>
      <alignment wrapText="1" readingOrder="0"/>
    </dxf>
    <dxf>
      <fill>
        <patternFill>
          <bgColor theme="4" tint="0.79998168889431442"/>
        </patternFill>
      </fill>
    </dxf>
    <dxf>
      <fill>
        <patternFill>
          <bgColor theme="4" tint="0.79998168889431442"/>
        </patternFill>
      </fill>
    </dxf>
    <dxf>
      <font>
        <name val="Calibri"/>
        <scheme val="minor"/>
      </font>
    </dxf>
    <dxf>
      <font>
        <name val="Calibri"/>
        <scheme val="minor"/>
      </font>
    </dxf>
    <dxf>
      <font>
        <name val="Calibri"/>
        <scheme val="minor"/>
      </font>
    </dxf>
    <dxf>
      <font>
        <name val="Calibri"/>
        <scheme val="minor"/>
      </font>
    </dxf>
    <dxf>
      <font>
        <sz val="12"/>
      </font>
    </dxf>
    <dxf>
      <font>
        <sz val="12"/>
      </font>
    </dxf>
    <dxf>
      <font>
        <sz val="12"/>
      </font>
    </dxf>
    <dxf>
      <font>
        <sz val="12"/>
      </font>
    </dxf>
    <dxf>
      <alignment wrapText="1" readingOrder="0"/>
    </dxf>
    <dxf>
      <alignment wrapText="1" readingOrder="0"/>
    </dxf>
    <dxf>
      <alignment wrapText="1" readingOrder="0"/>
    </dxf>
    <dxf>
      <alignment wrapText="1"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right"/>
    </dxf>
    <dxf>
      <alignment horizontal="right"/>
    </dxf>
    <dxf>
      <alignment horizontal="right"/>
    </dxf>
    <dxf>
      <alignment horizontal="right"/>
    </dxf>
    <dxf>
      <alignment horizontal="right"/>
    </dxf>
    <dxf>
      <alignment horizontal="general"/>
    </dxf>
    <dxf>
      <alignment horizontal="general"/>
    </dxf>
    <dxf>
      <alignment horizontal="general"/>
    </dxf>
    <dxf>
      <alignment horizontal="general"/>
    </dxf>
    <dxf>
      <alignment horizontal="general"/>
    </dxf>
    <dxf>
      <alignment horizontal="right"/>
    </dxf>
    <dxf>
      <alignment horizontal="right"/>
    </dxf>
    <dxf>
      <alignment horizontal="right"/>
    </dxf>
    <dxf>
      <alignment horizontal="right"/>
    </dxf>
    <dxf>
      <alignment horizontal="right"/>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1" formatCode="0"/>
    </dxf>
    <dxf>
      <numFmt numFmtId="1" formatCode="0"/>
    </dxf>
    <dxf>
      <numFmt numFmtId="1" formatCode="0"/>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numFmt numFmtId="4" formatCode="#,##0.00"/>
    </dxf>
    <dxf>
      <alignment horizontal="right" readingOrder="0"/>
    </dxf>
    <dxf>
      <font>
        <name val="Calibri"/>
        <scheme val="minor"/>
      </font>
    </dxf>
    <dxf>
      <font>
        <name val="Calibri"/>
        <scheme val="minor"/>
      </font>
    </dxf>
    <dxf>
      <font>
        <name val="Calibri"/>
        <scheme val="minor"/>
      </font>
    </dxf>
    <dxf>
      <font>
        <sz val="11"/>
      </font>
    </dxf>
    <dxf>
      <font>
        <sz val="11"/>
      </font>
    </dxf>
    <dxf>
      <font>
        <sz val="11"/>
      </font>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alignment wrapText="1" readingOrder="0"/>
    </dxf>
    <dxf>
      <alignment wrapText="1" readingOrder="0"/>
    </dxf>
    <dxf>
      <alignment wrapText="1" readingOrder="0"/>
    </dxf>
    <dxf>
      <alignment vertical="top" readingOrder="0"/>
    </dxf>
    <dxf>
      <alignment vertical="top" readingOrder="0"/>
    </dxf>
    <dxf>
      <alignment vertical="top" readingOrder="0"/>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font>
        <name val="Calibri"/>
        <scheme val="minor"/>
      </font>
    </dxf>
    <dxf>
      <font>
        <name val="Calibri"/>
        <scheme val="minor"/>
      </font>
    </dxf>
    <dxf>
      <font>
        <name val="Calibri"/>
        <scheme val="minor"/>
      </font>
    </dxf>
    <dxf>
      <font>
        <name val="Calibri"/>
        <scheme val="minor"/>
      </font>
    </dxf>
    <dxf>
      <font>
        <sz val="12"/>
      </font>
    </dxf>
    <dxf>
      <font>
        <sz val="12"/>
      </font>
    </dxf>
    <dxf>
      <font>
        <sz val="12"/>
      </font>
    </dxf>
    <dxf>
      <font>
        <sz val="12"/>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left/>
        <right/>
        <horizontal/>
      </border>
    </dxf>
    <dxf>
      <border>
        <left/>
        <right/>
        <horizontal/>
      </border>
    </dxf>
    <dxf>
      <border>
        <left/>
        <right/>
        <horizontal/>
      </border>
    </dxf>
    <dxf>
      <border>
        <left/>
        <right/>
        <horizontal/>
      </border>
    </dxf>
    <dxf>
      <border>
        <left/>
        <right/>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right style="thin">
          <color indexed="64"/>
        </right>
      </border>
    </dxf>
    <dxf>
      <border>
        <right style="thin">
          <color indexed="64"/>
        </right>
      </border>
    </dxf>
    <dxf>
      <border>
        <right style="thin">
          <color indexed="64"/>
        </right>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 formatCode="0"/>
    </dxf>
    <dxf>
      <numFmt numFmtId="1" formatCode="0"/>
    </dxf>
    <dxf>
      <numFmt numFmtId="1" formatCode="0"/>
    </dxf>
    <dxf>
      <numFmt numFmtId="1" formatCode="0"/>
    </dxf>
    <dxf>
      <font>
        <b val="0"/>
        <i val="0"/>
        <strike val="0"/>
        <condense val="0"/>
        <extend val="0"/>
        <outline val="0"/>
        <shadow val="0"/>
        <u val="none"/>
        <vertAlign val="baseline"/>
        <sz val="11"/>
        <color indexed="8"/>
        <name val="Calibri"/>
        <scheme val="minor"/>
      </font>
      <numFmt numFmtId="1" formatCode="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minor"/>
      </font>
      <numFmt numFmtId="1" formatCode="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minor"/>
      </font>
      <numFmt numFmtId="1" formatCode="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minor"/>
      </font>
      <numFmt numFmtId="1" formatCode="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4" formatCode="0.00%"/>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4" formatCode="0.0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4" formatCode="0.00%"/>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4" formatCode="0.00%"/>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3"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66" formatCode="#,##0.00;#,##0.00;&quot;&quo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66" formatCode="#,##0.00;#,##0.00;&quot;&quo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35" formatCode="_-* #,##0.00_-;\-* #,##0.00_-;_-* &quot;-&quot;??_-;_-@_-"/>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9" formatCode="dd/mm/yyyy"/>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numFmt numFmtId="14" formatCode="0.00%"/>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fgColor indexed="64"/>
          <bgColor auto="1"/>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indexed="8"/>
        <name val="Calibri"/>
        <scheme val="minor"/>
      </font>
      <fill>
        <patternFill patternType="none">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font>
    </dxf>
    <dxf>
      <font>
        <b/>
      </font>
    </dxf>
    <dxf>
      <font>
        <b/>
      </font>
    </dxf>
    <dxf>
      <numFmt numFmtId="35" formatCode="_-* #,##0.00_-;\-* #,##0.00_-;_-* &quot;-&quot;??_-;_-@_-"/>
    </dxf>
    <dxf>
      <alignment horizontal="right"/>
    </dxf>
    <dxf>
      <numFmt numFmtId="35" formatCode="_-* #,##0.00_-;\-* #,##0.00_-;_-* &quot;-&quot;??_-;_-@_-"/>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vertic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border>
        <left/>
      </border>
    </dxf>
    <dxf>
      <font>
        <b/>
      </font>
    </dxf>
    <dxf>
      <font>
        <b/>
      </font>
    </dxf>
    <dxf>
      <font>
        <b/>
      </font>
    </dxf>
    <dxf>
      <font>
        <b/>
      </font>
    </dxf>
    <dxf>
      <font>
        <b/>
      </font>
    </dxf>
    <dxf>
      <font>
        <b/>
      </font>
    </dxf>
    <dxf>
      <font>
        <b/>
      </font>
    </dxf>
    <dxf>
      <font>
        <b/>
      </font>
    </dxf>
    <dxf>
      <font>
        <b/>
      </font>
    </dxf>
    <dxf>
      <font>
        <b/>
      </font>
    </dxf>
    <dxf>
      <font>
        <sz val="12"/>
      </font>
    </dxf>
    <dxf>
      <font>
        <sz val="12"/>
      </font>
    </dxf>
    <dxf>
      <font>
        <sz val="12"/>
      </font>
    </dxf>
    <dxf>
      <font>
        <sz val="12"/>
      </font>
    </dxf>
    <dxf>
      <numFmt numFmtId="35" formatCode="_-* #,##0.00_-;\-* #,##0.00_-;_-* &quot;-&quot;??_-;_-@_-"/>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alignment horizontal="left" vertical="top" wrapText="1" readingOrder="0"/>
    </dxf>
    <dxf>
      <numFmt numFmtId="1" formatCode="0"/>
    </dxf>
    <dxf>
      <numFmt numFmtId="1" formatCode="0"/>
    </dxf>
    <dxf>
      <numFmt numFmtId="1" formatCode="0"/>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fill>
        <patternFill>
          <bgColor theme="0"/>
        </patternFill>
      </fill>
    </dxf>
    <dxf>
      <fill>
        <patternFill>
          <bgColor theme="0"/>
        </patternFill>
      </fill>
    </dxf>
    <dxf>
      <alignment vertical="top"/>
    </dxf>
    <dxf>
      <alignment vertical="top"/>
    </dxf>
    <dxf>
      <alignment vertical="top"/>
    </dxf>
    <dxf>
      <alignment vertical="top"/>
    </dxf>
    <dxf>
      <alignment vertical="top"/>
    </dxf>
    <dxf>
      <alignment vertical="top"/>
    </dxf>
    <dxf>
      <alignment vertical="top"/>
    </dxf>
    <dxf>
      <alignment wrapText="1" shrinkToFit="1"/>
    </dxf>
    <dxf>
      <alignment wrapText="1" shrinkToFit="1"/>
    </dxf>
    <dxf>
      <alignment wrapText="1" shrinkToFit="1"/>
    </dxf>
    <dxf>
      <alignment wrapText="1" shrinkToFit="1"/>
    </dxf>
    <dxf>
      <alignment wrapText="1" shrinkToFit="1"/>
    </dxf>
    <dxf>
      <alignment wrapText="1" shrinkToFit="1"/>
    </dxf>
    <dxf>
      <alignment wrapText="1" shrinkToFit="1"/>
    </dxf>
    <dxf>
      <font>
        <sz val="11"/>
      </font>
    </dxf>
    <dxf>
      <font>
        <sz val="11"/>
      </font>
    </dxf>
    <dxf>
      <font>
        <sz val="11"/>
      </font>
    </dxf>
    <dxf>
      <font>
        <sz val="11"/>
      </font>
    </dxf>
    <dxf>
      <font>
        <sz val="11"/>
      </font>
    </dxf>
    <dxf>
      <font>
        <sz val="11"/>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2" formatCode="0.00"/>
    </dxf>
    <dxf>
      <numFmt numFmtId="2" formatCode="0.00"/>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font>
        <sz val="12"/>
      </font>
    </dxf>
    <dxf>
      <font>
        <sz val="12"/>
      </font>
    </dxf>
    <dxf>
      <font>
        <sz val="12"/>
      </font>
    </dxf>
    <dxf>
      <font>
        <sz val="12"/>
      </font>
    </dxf>
    <dxf>
      <font>
        <name val="Calibri"/>
        <scheme val="minor"/>
      </font>
    </dxf>
    <dxf>
      <font>
        <name val="Calibri"/>
        <scheme val="minor"/>
      </font>
    </dxf>
    <dxf>
      <font>
        <name val="Calibri"/>
        <scheme val="minor"/>
      </font>
    </dxf>
    <dxf>
      <font>
        <name val="Calibri"/>
        <scheme val="minor"/>
      </font>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alignment vertical="top" readingOrder="0"/>
    </dxf>
    <dxf>
      <alignment vertical="top" readingOrder="0"/>
    </dxf>
    <dxf>
      <alignment vertical="top" readingOrder="0"/>
    </dxf>
    <dxf>
      <alignment wrapText="1" readingOrder="0"/>
    </dxf>
    <dxf>
      <alignment wrapText="1" readingOrder="0"/>
    </dxf>
    <dxf>
      <alignment wrapText="1" readingOrder="0"/>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font>
        <sz val="11"/>
      </font>
    </dxf>
    <dxf>
      <font>
        <sz val="11"/>
      </font>
    </dxf>
    <dxf>
      <font>
        <sz val="11"/>
      </font>
    </dxf>
    <dxf>
      <font>
        <name val="Calibri"/>
        <scheme val="minor"/>
      </font>
    </dxf>
    <dxf>
      <font>
        <name val="Calibri"/>
        <scheme val="minor"/>
      </font>
    </dxf>
    <dxf>
      <font>
        <name val="Calibri"/>
        <scheme val="minor"/>
      </font>
    </dxf>
    <dxf>
      <alignment horizontal="right" readingOrder="0"/>
    </dxf>
    <dxf>
      <numFmt numFmtId="4" formatCode="#,##0.00"/>
    </dxf>
    <dxf>
      <border>
        <left style="thin">
          <color indexed="64"/>
        </left>
        <vertical style="thin">
          <color indexed="64"/>
        </vertic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35" formatCode="_-* #,##0.00_-;\-* #,##0.00_-;_-* &quot;-&quot;??_-;_-@_-"/>
      <fill>
        <patternFill patternType="solid">
          <fgColor indexed="64"/>
          <bgColor theme="0"/>
        </patternFill>
      </fill>
      <alignment horizontal="general" vertical="bottom" textRotation="0" wrapText="1" indent="0" justifyLastLine="0" shrinkToFit="0" readingOrder="0"/>
      <border diagonalUp="0" diagonalDown="0" outline="0">
        <left/>
        <right/>
        <top/>
        <bottom/>
      </border>
    </dxf>
    <dxf>
      <font>
        <sz val="12"/>
        <name val="Calibri"/>
        <scheme val="minor"/>
      </font>
      <numFmt numFmtId="167" formatCode="#,##0.00_ ;\-#,##0.00\ "/>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35" formatCode="_-* #,##0.00_-;\-* #,##0.00_-;_-* &quot;-&quot;??_-;_-@_-"/>
      <fill>
        <patternFill patternType="solid">
          <fgColor indexed="64"/>
          <bgColor theme="0"/>
        </patternFill>
      </fill>
      <alignment horizontal="general" vertical="bottom" textRotation="0" wrapText="1" indent="0" justifyLastLine="0" shrinkToFit="0" readingOrder="0"/>
      <border diagonalUp="0" diagonalDown="0" outline="0">
        <left/>
        <right/>
        <top/>
        <bottom/>
      </border>
    </dxf>
    <dxf>
      <font>
        <sz val="12"/>
        <name val="Calibri"/>
        <scheme val="minor"/>
      </font>
      <numFmt numFmtId="35" formatCode="_-* #,##0.00_-;\-* #,##0.00_-;_-* &quot;-&quot;??_-;_-@_-"/>
      <fill>
        <patternFill patternType="solid">
          <fgColor indexed="64"/>
          <bgColor theme="7" tint="0.79998168889431442"/>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5" formatCode="_-* #,##0.00_-;\-* #,##0.00_-;_-* &quot;-&quot;??_-;_-@_-"/>
      <fill>
        <patternFill patternType="solid">
          <fgColor indexed="64"/>
          <bgColor theme="0"/>
        </patternFill>
      </fill>
      <alignment horizontal="general" vertical="top" textRotation="0" wrapText="1" indent="0" justifyLastLine="0" shrinkToFit="0" readingOrder="0"/>
      <border diagonalUp="0" diagonalDown="0" outline="0">
        <left/>
        <right/>
        <top/>
        <bottom/>
      </border>
    </dxf>
    <dxf>
      <font>
        <sz val="12"/>
        <name val="Calibri"/>
        <scheme val="minor"/>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35" formatCode="_-* #,##0.00_-;\-* #,##0.00_-;_-* &quot;-&quot;??_-;_-@_-"/>
      <fill>
        <patternFill patternType="solid">
          <fgColor indexed="64"/>
          <bgColor theme="0"/>
        </patternFill>
      </fill>
      <alignment horizontal="general" vertical="bottom" textRotation="0" wrapText="1" indent="0" justifyLastLine="0" shrinkToFit="0" readingOrder="0"/>
      <border diagonalUp="0" diagonalDown="0" outline="0">
        <left/>
        <right/>
        <top/>
        <bottom/>
      </border>
    </dxf>
    <dxf>
      <numFmt numFmtId="35" formatCode="_-* #,##0.00_-;\-* #,##0.00_-;_-* &quot;-&quot;??_-;_-@_-"/>
      <fill>
        <patternFill patternType="solid">
          <fgColor indexed="64"/>
          <bgColor theme="7" tint="0.79998168889431442"/>
        </patternFill>
      </fill>
      <alignment textRotation="0" wrapText="1"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bottom/>
      </border>
    </dxf>
    <dxf>
      <fill>
        <patternFill>
          <fgColor indexed="64"/>
          <bgColor theme="0"/>
        </patternFill>
      </fill>
      <alignment textRotation="0" wrapText="1" justifyLastLine="0" shrinkToFit="0" readingOrder="0"/>
    </dxf>
    <dxf>
      <fill>
        <patternFill patternType="solid">
          <fgColor indexed="64"/>
          <bgColor theme="0"/>
        </patternFill>
      </fill>
    </dxf>
    <dxf>
      <border outline="0">
        <right style="thin">
          <color indexed="64"/>
        </right>
      </border>
    </dxf>
    <dxf>
      <font>
        <strike val="0"/>
        <outline val="0"/>
        <shadow val="0"/>
        <u val="none"/>
        <vertAlign val="baseline"/>
        <sz val="12"/>
        <color theme="1"/>
        <name val="Calibri"/>
        <scheme val="minor"/>
      </font>
      <fill>
        <patternFill>
          <fgColor indexed="64"/>
          <bgColor theme="0"/>
        </patternFill>
      </fill>
      <alignment textRotation="0" wrapText="1"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bottom/>
      </border>
    </dxf>
    <dxf>
      <numFmt numFmtId="1" formatCode="0"/>
    </dxf>
    <dxf>
      <numFmt numFmtId="1" formatCode="0"/>
    </dxf>
    <dxf>
      <numFmt numFmtId="1" formatCode="0"/>
    </dxf>
    <dxf>
      <numFmt numFmtId="1" formatCode="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right"/>
    </dxf>
    <dxf>
      <alignment horizontal="right"/>
    </dxf>
    <dxf>
      <alignment horizontal="right"/>
    </dxf>
    <dxf>
      <alignment horizontal="right"/>
    </dxf>
    <dxf>
      <alignment horizontal="right"/>
    </dxf>
    <dxf>
      <alignment horizontal="general"/>
    </dxf>
    <dxf>
      <alignment horizontal="general"/>
    </dxf>
    <dxf>
      <alignment horizontal="general"/>
    </dxf>
    <dxf>
      <alignment horizontal="general"/>
    </dxf>
    <dxf>
      <alignment horizontal="general"/>
    </dxf>
    <dxf>
      <alignment horizontal="right"/>
    </dxf>
    <dxf>
      <alignment horizontal="right"/>
    </dxf>
    <dxf>
      <alignment horizontal="right"/>
    </dxf>
    <dxf>
      <alignment horizontal="right"/>
    </dxf>
    <dxf>
      <alignment horizontal="righ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right/>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name val="Calibri"/>
        <scheme val="minor"/>
      </font>
    </dxf>
    <dxf>
      <font>
        <name val="Calibri"/>
        <scheme val="minor"/>
      </font>
    </dxf>
    <dxf>
      <font>
        <name val="Calibri"/>
        <scheme val="minor"/>
      </font>
    </dxf>
    <dxf>
      <font>
        <name val="Calibri"/>
        <scheme val="minor"/>
      </font>
    </dxf>
    <dxf>
      <fill>
        <patternFill>
          <bgColor theme="4" tint="0.79998168889431442"/>
        </patternFill>
      </fill>
    </dxf>
    <dxf>
      <fill>
        <patternFill>
          <bgColor theme="4" tint="0.79998168889431442"/>
        </patternFill>
      </fill>
    </dxf>
    <dxf>
      <alignment wrapText="1" readingOrder="0"/>
    </dxf>
    <dxf>
      <alignment wrapText="1" readingOrder="0"/>
    </dxf>
    <dxf>
      <alignment wrapText="1" readingOrder="0"/>
    </dxf>
    <dxf>
      <alignment wrapText="1" readingOrder="0"/>
    </dxf>
    <dxf>
      <fill>
        <patternFill>
          <bgColor theme="4" tint="0.79998168889431442"/>
        </patternFill>
      </fill>
    </dxf>
    <dxf>
      <alignment vertical="top" readingOrder="0"/>
    </dxf>
    <dxf>
      <alignment vertical="top" readingOrder="0"/>
    </dxf>
    <dxf>
      <alignment vertical="top" readingOrder="0"/>
    </dxf>
    <dxf>
      <alignment vertical="top" readingOrder="0"/>
    </dxf>
    <dxf>
      <font>
        <sz val="11"/>
      </font>
    </dxf>
    <dxf>
      <font>
        <sz val="11"/>
      </font>
    </dxf>
    <dxf>
      <font>
        <sz val="11"/>
      </font>
    </dxf>
    <dxf>
      <font>
        <sz val="11"/>
      </font>
    </dxf>
    <dxf>
      <font>
        <name val="Calibri"/>
        <scheme val="minor"/>
      </font>
    </dxf>
    <dxf>
      <font>
        <name val="Calibri"/>
        <scheme val="minor"/>
      </font>
    </dxf>
    <dxf>
      <font>
        <name val="Calibri"/>
        <scheme val="minor"/>
      </font>
    </dxf>
    <dxf>
      <font>
        <name val="Calibri"/>
        <scheme val="minor"/>
      </font>
    </dxf>
    <dxf>
      <numFmt numFmtId="4" formatCode="#,##0.00"/>
    </dxf>
    <dxf>
      <numFmt numFmtId="4" formatCode="#,##0.00"/>
    </dxf>
    <dxf>
      <numFmt numFmtId="4" formatCode="#,##0.00"/>
    </dxf>
    <dxf>
      <numFmt numFmtId="4" formatCode="#,##0.00"/>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numFmt numFmtId="1" formatCode="0"/>
    </dxf>
    <dxf>
      <numFmt numFmtId="1" formatCode="0"/>
    </dxf>
    <dxf>
      <numFmt numFmtId="1" formatCode="0"/>
    </dxf>
    <dxf>
      <numFmt numFmtId="1" formatCode="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right style="thin">
          <color indexed="64"/>
        </right>
      </border>
    </dxf>
    <dxf>
      <border>
        <right style="thin">
          <color indexed="64"/>
        </right>
      </border>
    </dxf>
    <dxf>
      <border>
        <right style="thin">
          <color indexed="64"/>
        </right>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right/>
        <horizontal/>
      </border>
    </dxf>
    <dxf>
      <border>
        <left/>
        <right/>
        <horizontal/>
      </border>
    </dxf>
    <dxf>
      <border>
        <left/>
        <right/>
        <horizontal/>
      </border>
    </dxf>
    <dxf>
      <border>
        <left/>
        <right/>
        <horizontal/>
      </border>
    </dxf>
    <dxf>
      <border>
        <left/>
        <right/>
        <horizontal/>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sz val="12"/>
      </font>
    </dxf>
    <dxf>
      <font>
        <sz val="12"/>
      </font>
    </dxf>
    <dxf>
      <font>
        <sz val="12"/>
      </font>
    </dxf>
    <dxf>
      <font>
        <sz val="12"/>
      </font>
    </dxf>
    <dxf>
      <font>
        <name val="Calibri"/>
        <scheme val="minor"/>
      </font>
    </dxf>
    <dxf>
      <font>
        <name val="Calibri"/>
        <scheme val="minor"/>
      </font>
    </dxf>
    <dxf>
      <font>
        <name val="Calibri"/>
        <scheme val="minor"/>
      </font>
    </dxf>
    <dxf>
      <font>
        <name val="Calibri"/>
        <scheme val="minor"/>
      </font>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alignment vertical="top" readingOrder="0"/>
    </dxf>
    <dxf>
      <alignment vertical="top" readingOrder="0"/>
    </dxf>
    <dxf>
      <alignment vertical="top" readingOrder="0"/>
    </dxf>
    <dxf>
      <alignment wrapText="1" readingOrder="0"/>
    </dxf>
    <dxf>
      <alignment wrapText="1" readingOrder="0"/>
    </dxf>
    <dxf>
      <alignment wrapText="1" readingOrder="0"/>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font>
        <sz val="11"/>
      </font>
    </dxf>
    <dxf>
      <font>
        <sz val="11"/>
      </font>
    </dxf>
    <dxf>
      <font>
        <sz val="11"/>
      </font>
    </dxf>
    <dxf>
      <font>
        <name val="Calibri"/>
        <scheme val="minor"/>
      </font>
    </dxf>
    <dxf>
      <font>
        <name val="Calibri"/>
        <scheme val="minor"/>
      </font>
    </dxf>
    <dxf>
      <font>
        <name val="Calibri"/>
        <scheme val="minor"/>
      </font>
    </dxf>
    <dxf>
      <alignment horizontal="right" readingOrder="0"/>
    </dxf>
    <dxf>
      <numFmt numFmtId="4" formatCode="#,##0.00"/>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numFmt numFmtId="168" formatCode="\£#,##0.00"/>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quot;£&quot;#,##0.00"/>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35" formatCode="_-* #,##0.00_-;\-* #,##0.00_-;_-* &quot;-&quot;??_-;_-@_-"/>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35" formatCode="_-* #,##0.00_-;\-* #,##0.00_-;_-* &quot;-&quot;??_-;_-@_-"/>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fill>
        <patternFill patternType="none">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4" formatCode="0.00%"/>
      <fill>
        <patternFill patternType="none">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quot;£&quot;#,##0.00"/>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quot;£&quot;#,##0.00"/>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165" formatCode="&quot;£&quot;#,##0.00"/>
      <fill>
        <patternFill patternType="none">
          <fgColor indexed="64"/>
          <bgColor theme="0"/>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Calibri"/>
        <scheme val="minor"/>
      </font>
      <numFmt numFmtId="19" formatCode="dd/mm/yyyy"/>
      <fill>
        <patternFill patternType="none">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top" textRotation="0" wrapText="0" indent="0" justifyLastLine="0" shrinkToFit="0" readingOrder="0"/>
    </dxf>
    <dxf>
      <border outline="0">
        <top style="thin">
          <color indexed="64"/>
        </top>
        <bottom style="thin">
          <color theme="4" tint="0.39997558519241921"/>
        </bottom>
      </border>
    </dxf>
    <dxf>
      <font>
        <b val="0"/>
        <i val="0"/>
        <strike val="0"/>
        <condense val="0"/>
        <extend val="0"/>
        <outline val="0"/>
        <shadow val="0"/>
        <u val="none"/>
        <vertAlign val="baseline"/>
        <sz val="12"/>
        <color theme="1"/>
        <name val="Calibri"/>
        <scheme val="minor"/>
      </font>
      <numFmt numFmtId="168" formatCode="\£#,##0.00"/>
      <alignment horizontal="general" vertical="top" textRotation="0" wrapText="0" indent="0" justifyLastLine="0" shrinkToFit="0" readingOrder="0"/>
    </dxf>
    <dxf>
      <font>
        <b/>
        <i val="0"/>
        <strike val="0"/>
        <condense val="0"/>
        <extend val="0"/>
        <outline val="0"/>
        <shadow val="0"/>
        <u val="none"/>
        <vertAlign val="baseline"/>
        <sz val="12"/>
        <color auto="1"/>
        <name val="Calibri"/>
        <scheme val="minor"/>
      </font>
      <numFmt numFmtId="165" formatCode="&quot;£&quot;#,##0.00"/>
      <fill>
        <patternFill patternType="solid">
          <fgColor indexed="64"/>
          <bgColor theme="0" tint="-0.249977111117893"/>
        </patternFill>
      </fill>
      <alignment horizontal="center" vertical="top" textRotation="0" wrapText="1" indent="0" justifyLastLine="0" shrinkToFit="0" readingOrder="0"/>
    </dxf>
    <dxf>
      <font>
        <strike val="0"/>
        <outline val="0"/>
        <shadow val="0"/>
        <u val="none"/>
        <vertAlign val="baseline"/>
        <sz val="12"/>
        <name val="Calibri"/>
        <scheme val="none"/>
      </font>
      <fill>
        <patternFill patternType="solid">
          <fgColor indexed="64"/>
          <bgColor theme="7" tint="0.79998168889431442"/>
        </patternFill>
      </fill>
      <alignment vertical="top" textRotation="0" wrapText="1" indent="0" justifyLastLine="0" shrinkToFit="0" readingOrder="0"/>
    </dxf>
    <dxf>
      <font>
        <strike val="0"/>
        <outline val="0"/>
        <shadow val="0"/>
        <u val="none"/>
        <vertAlign val="baseline"/>
        <sz val="12"/>
        <name val="Calibri"/>
        <scheme val="none"/>
      </font>
      <numFmt numFmtId="14" formatCode="0.00%"/>
      <fill>
        <patternFill patternType="solid">
          <fgColor indexed="64"/>
          <bgColor theme="7" tint="0.79998168889431442"/>
        </patternFill>
      </fill>
      <alignment vertical="top" textRotation="0" wrapText="1" indent="0" justifyLastLine="0" shrinkToFit="0" readingOrder="0"/>
    </dxf>
    <dxf>
      <font>
        <b val="0"/>
        <i val="0"/>
        <strike val="0"/>
        <condense val="0"/>
        <extend val="0"/>
        <outline val="0"/>
        <shadow val="0"/>
        <u val="none"/>
        <vertAlign val="baseline"/>
        <sz val="12"/>
        <color indexed="8"/>
        <name val="Calibri"/>
        <scheme val="none"/>
      </font>
      <numFmt numFmtId="165" formatCode="&quot;£&quot;#,##0.00"/>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numFmt numFmtId="35" formatCode="_-* #,##0.00_-;\-* #,##0.00_-;_-* &quot;-&quot;??_-;_-@_-"/>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numFmt numFmtId="13" formatCode="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indexed="8"/>
        <name val="Calibri"/>
        <scheme val="none"/>
      </font>
      <numFmt numFmtId="13" formatCode="0%"/>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none">
          <fgColor indexed="64"/>
          <bgColor auto="1"/>
        </patternFill>
      </fill>
      <alignment horizontal="general" vertical="top" textRotation="0" wrapText="1" indent="0" justifyLastLine="0" shrinkToFit="0" readingOrder="0"/>
    </dxf>
    <dxf>
      <border outline="0">
        <left style="thin">
          <color indexed="64"/>
        </left>
        <right style="thin">
          <color indexed="64"/>
        </right>
        <bottom style="thin">
          <color indexed="64"/>
        </bottom>
      </border>
    </dxf>
    <dxf>
      <font>
        <strike val="0"/>
        <outline val="0"/>
        <shadow val="0"/>
        <u val="none"/>
        <vertAlign val="baseline"/>
        <sz val="12"/>
        <name val="Calibri"/>
        <scheme val="none"/>
      </font>
      <fill>
        <patternFill patternType="none">
          <fgColor indexed="64"/>
          <bgColor auto="1"/>
        </patternFill>
      </fill>
      <alignment vertical="top" textRotation="0" wrapText="1" indent="0" justifyLastLine="0" shrinkToFit="0" readingOrder="0"/>
    </dxf>
    <dxf>
      <font>
        <b val="0"/>
        <strike val="0"/>
        <outline val="0"/>
        <shadow val="0"/>
        <u val="none"/>
        <vertAlign val="baseline"/>
        <sz val="12"/>
        <name val="Calibri"/>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scheme val="none"/>
      </font>
      <numFmt numFmtId="14" formatCode="0.00%"/>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numFmt numFmtId="12" formatCode="&quot;£&quot;#,##0.00;[Red]\-&quot;£&quot;#,##0.00"/>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numFmt numFmtId="12" formatCode="&quot;£&quot;#,##0.00;[Red]\-&quot;£&quot;#,##0.00"/>
      <fill>
        <patternFill patternType="none">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numFmt numFmtId="12" formatCode="&quot;£&quot;#,##0.00;[Red]\-&quot;£&quot;#,##0.00"/>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fill>
        <patternFill patternType="none">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Calibri"/>
        <scheme val="none"/>
      </font>
      <fill>
        <patternFill patternType="none">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Calibri"/>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scheme val="none"/>
      </font>
      <fill>
        <patternFill patternType="none">
          <fgColor indexed="64"/>
          <bgColor theme="0"/>
        </patternFill>
      </fill>
      <alignment horizontal="general" vertical="top"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scheme val="none"/>
      </font>
      <fill>
        <patternFill patternType="none">
          <fgColor indexed="64"/>
          <bgColor theme="0"/>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indexed="8"/>
        <name val="Calibri"/>
        <scheme val="none"/>
      </font>
      <fill>
        <patternFill patternType="solid">
          <fgColor indexed="64"/>
          <bgColor theme="0"/>
        </patternFill>
      </fill>
      <alignment horizontal="center" vertical="top" textRotation="0" wrapText="1" relativeIndent="0" justifyLastLine="0" shrinkToFit="0" readingOrder="0"/>
      <border diagonalUp="0" diagonalDown="0" outline="0">
        <left style="thin">
          <color indexed="64"/>
        </left>
        <right style="thin">
          <color indexed="64"/>
        </right>
        <top/>
        <bottom/>
      </border>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fill>
        <patternFill patternType="solid">
          <fgColor theme="0" tint="-0.24994659260841701"/>
        </patternFill>
      </fill>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theme="0" tint="-0.44999542222357858"/>
        </left>
        <right style="thin">
          <color theme="0" tint="-0.44999542222357858"/>
        </right>
        <top style="thin">
          <color theme="0" tint="-0.44999542222357858"/>
        </top>
        <bottom style="thin">
          <color theme="0" tint="-0.44999542222357858"/>
        </bottom>
      </border>
    </dxf>
    <dxf>
      <font>
        <color theme="0" tint="-0.24994659260841701"/>
      </font>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border>
        <left style="medium">
          <color theme="1" tint="0.499984740745262"/>
        </left>
        <right style="medium">
          <color theme="1" tint="0.499984740745262"/>
        </right>
        <top style="medium">
          <color theme="1" tint="0.499984740745262"/>
        </top>
        <bottom style="medium">
          <color theme="1" tint="0.499984740745262"/>
        </bottom>
        <horizontal style="thin">
          <color theme="0"/>
        </horizontal>
      </border>
    </dxf>
    <dxf>
      <font>
        <color theme="1"/>
      </font>
      <border>
        <horizontal style="thin">
          <color theme="0" tint="-0.14999847407452621"/>
        </horizontal>
      </border>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fill>
        <patternFill>
          <bgColor theme="0"/>
        </patternFill>
      </fill>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border>
        <left style="medium">
          <color theme="1" tint="0.499984740745262"/>
        </left>
        <right style="medium">
          <color theme="1" tint="0.499984740745262"/>
        </right>
        <top style="medium">
          <color theme="1" tint="0.499984740745262"/>
        </top>
        <bottom style="medium">
          <color theme="1" tint="0.499984740745262"/>
        </bottom>
        <horizontal style="thin">
          <color theme="0"/>
        </horizontal>
      </border>
    </dxf>
    <dxf>
      <font>
        <color theme="1"/>
      </font>
      <border>
        <horizontal style="thin">
          <color theme="0" tint="-0.14999847407452621"/>
        </horizontal>
      </border>
    </dxf>
  </dxfs>
  <tableStyles count="2" defaultTableStyle="TableStyleMedium2" defaultPivotStyle="PivotStyleLight16">
    <tableStyle name="Practico" table="0" count="11">
      <tableStyleElement type="wholeTable" dxfId="6583"/>
      <tableStyleElement type="headerRow" dxfId="6582"/>
      <tableStyleElement type="totalRow" dxfId="6581"/>
      <tableStyleElement type="firstColumn" dxfId="6580"/>
      <tableStyleElement type="firstRowStripe" dxfId="6579"/>
      <tableStyleElement type="firstColumnStripe" dxfId="6578"/>
      <tableStyleElement type="firstSubtotalRow" dxfId="6577"/>
      <tableStyleElement type="secondSubtotalRow" dxfId="6576"/>
      <tableStyleElement type="secondColumnSubheading" dxfId="6575"/>
      <tableStyleElement type="firstRowSubheading" dxfId="6574"/>
      <tableStyleElement type="secondRowSubheading" dxfId="6573"/>
    </tableStyle>
    <tableStyle name="PracticoNew" table="0" count="12">
      <tableStyleElement type="wholeTable" dxfId="6572"/>
      <tableStyleElement type="headerRow" dxfId="6571"/>
      <tableStyleElement type="totalRow" dxfId="6570"/>
      <tableStyleElement type="firstColumn" dxfId="6569"/>
      <tableStyleElement type="firstRowStripe" dxfId="6568"/>
      <tableStyleElement type="secondRowStripe" dxfId="6567"/>
      <tableStyleElement type="firstColumnStripe" dxfId="6566"/>
      <tableStyleElement type="firstSubtotalRow" dxfId="6565"/>
      <tableStyleElement type="secondSubtotalRow" dxfId="6564"/>
      <tableStyleElement type="secondColumnSubheading" dxfId="6563"/>
      <tableStyleElement type="firstRowSubheading" dxfId="6562"/>
      <tableStyleElement type="secondRowSubheading" dxfId="656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z%20Mcaulay\Dropbox%20(Practico)\Excel%20Bill%20Preparation\New%20Bill%20Format\Template%20J-Code%20Bill\Archive\2016-06-30%20New%20Bill%20(Example%20Data)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ront sheet"/>
      <sheetName val="2. Certificates"/>
      <sheetName val="3. Synopsis"/>
      <sheetName val="4. Chronology"/>
      <sheetName val="5. Legal Team - Rates - Csl SF"/>
      <sheetName val="6. Funding &amp; Parts Table"/>
      <sheetName val="7. Summarily Assessed Costs"/>
      <sheetName val="8. (R)Main Summary by Phase"/>
      <sheetName val="9. (R)Summary Budget v Bill"/>
      <sheetName val="10. (R)Summary - Task, Activity"/>
      <sheetName val="11. (R)Summary by Part"/>
      <sheetName val="12. (R)Summary of Comms"/>
      <sheetName val="13. (R)Bill Detail"/>
      <sheetName val="14. (R)Bill (Print Version)"/>
      <sheetName val="15. ReferenceTable - Phase Task"/>
      <sheetName val="16 ReferenceTable - Activities"/>
      <sheetName val="17. ReferenceTable - Expenses"/>
      <sheetName val="Data Validation Source"/>
      <sheetName val="2016-06-30 New Bill (Example Da"/>
    </sheetNames>
    <sheetDataSet>
      <sheetData sheetId="0" refreshError="1"/>
      <sheetData sheetId="1" refreshError="1"/>
      <sheetData sheetId="2" refreshError="1"/>
      <sheetData sheetId="3" refreshError="1"/>
      <sheetData sheetId="4"/>
      <sheetData sheetId="5">
        <row r="3">
          <cell r="A3" t="str">
            <v>Part ID</v>
          </cell>
          <cell r="B3" t="str">
            <v>Description</v>
          </cell>
          <cell r="C3" t="str">
            <v>Solicitors' Success Fee</v>
          </cell>
          <cell r="D3" t="str">
            <v>VAT Rate</v>
          </cell>
          <cell r="E3" t="str">
            <v>Profit Costs incurred</v>
          </cell>
          <cell r="F3" t="str">
            <v xml:space="preserve">Indemnity Principle Limit </v>
          </cell>
          <cell r="G3" t="str">
            <v>Recoverable % of incurred profit costs</v>
          </cell>
        </row>
        <row r="4">
          <cell r="A4" t="str">
            <v>Part 1</v>
          </cell>
          <cell r="B4" t="str">
            <v>Pre-CFA</v>
          </cell>
          <cell r="D4">
            <v>0.2</v>
          </cell>
          <cell r="E4">
            <v>72</v>
          </cell>
          <cell r="G4">
            <v>1</v>
          </cell>
        </row>
        <row r="5">
          <cell r="A5" t="str">
            <v>Part 2</v>
          </cell>
          <cell r="B5" t="str">
            <v>CFA</v>
          </cell>
          <cell r="C5">
            <v>0.95</v>
          </cell>
          <cell r="D5">
            <v>0.2</v>
          </cell>
          <cell r="E5">
            <v>31042.400000000001</v>
          </cell>
          <cell r="G5">
            <v>1</v>
          </cell>
        </row>
      </sheetData>
      <sheetData sheetId="6">
        <row r="6">
          <cell r="O6">
            <v>5220</v>
          </cell>
        </row>
      </sheetData>
      <sheetData sheetId="7" refreshError="1"/>
      <sheetData sheetId="8" refreshError="1"/>
      <sheetData sheetId="9" refreshError="1"/>
      <sheetData sheetId="10" refreshError="1"/>
      <sheetData sheetId="11" refreshError="1"/>
      <sheetData sheetId="12"/>
      <sheetData sheetId="13" refreshError="1"/>
      <sheetData sheetId="14">
        <row r="2">
          <cell r="A2" t="str">
            <v>Phase Number</v>
          </cell>
          <cell r="B2" t="str">
            <v>Task Number</v>
          </cell>
          <cell r="C2" t="str">
            <v>Phase in Bill of Costs</v>
          </cell>
          <cell r="D2" t="str">
            <v>Phase in Precedent H</v>
          </cell>
          <cell r="E2" t="str">
            <v>Task Name</v>
          </cell>
          <cell r="F2" t="str">
            <v>Task Description</v>
          </cell>
          <cell r="G2" t="str">
            <v xml:space="preserve">J-Code (Task) </v>
          </cell>
          <cell r="H2" t="str">
            <v>J-Code (Phase)</v>
          </cell>
        </row>
        <row r="3">
          <cell r="A3">
            <v>1</v>
          </cell>
          <cell r="C3" t="str">
            <v>Initial and Pre-Action Protocol Work</v>
          </cell>
          <cell r="D3" t="str">
            <v>Pre-Action Costs</v>
          </cell>
          <cell r="F3" t="str">
            <v>Work relating to the obtaining of instructions, identification of witnesses, dealing with locus and evidential issues, dealing with and identifying legal issues arising from the case and strategy, and dealing with any protocol related matters, if not covered elsewhere.</v>
          </cell>
          <cell r="H3" t="str">
            <v>JC00</v>
          </cell>
        </row>
        <row r="4">
          <cell r="B4">
            <v>2</v>
          </cell>
          <cell r="C4" t="str">
            <v>Initial and Pre-Action Protocol Work</v>
          </cell>
          <cell r="D4" t="str">
            <v>Pre-Action Costs</v>
          </cell>
          <cell r="E4" t="str">
            <v>Factual investigation</v>
          </cell>
          <cell r="F4" t="str">
            <v>Work required to understand the facts of the case including instructions from the client and the identification of potential witnesses</v>
          </cell>
          <cell r="G4" t="str">
            <v>JC10</v>
          </cell>
          <cell r="H4" t="str">
            <v>JC00</v>
          </cell>
        </row>
        <row r="5">
          <cell r="B5">
            <v>3</v>
          </cell>
          <cell r="C5" t="str">
            <v>Initial and Pre-Action Protocol Work</v>
          </cell>
          <cell r="D5" t="str">
            <v>Pre-Action Costs</v>
          </cell>
          <cell r="E5" t="str">
            <v>Legal investigation</v>
          </cell>
          <cell r="F5" t="str">
            <v xml:space="preserve">Includes identification of the legal issues raised by the case facts and developing the strategy for the case.  </v>
          </cell>
          <cell r="G5" t="str">
            <v>JC20</v>
          </cell>
          <cell r="H5" t="str">
            <v>JC00</v>
          </cell>
        </row>
        <row r="6">
          <cell r="B6">
            <v>4</v>
          </cell>
          <cell r="C6" t="str">
            <v>Initial and Pre-Action Protocol Work</v>
          </cell>
          <cell r="D6" t="str">
            <v>Pre-Action Costs</v>
          </cell>
          <cell r="E6" t="str">
            <v>Pre-action protocol (or similar) work</v>
          </cell>
          <cell r="F6" t="str">
            <v>Communications at an initial stage in compliance with pre-action protocol including letters before action and responses.</v>
          </cell>
          <cell r="G6" t="str">
            <v>JC30</v>
          </cell>
          <cell r="H6" t="str">
            <v>JC00</v>
          </cell>
        </row>
        <row r="7">
          <cell r="A7">
            <v>5</v>
          </cell>
          <cell r="C7" t="str">
            <v>Issue / Statements of Case</v>
          </cell>
          <cell r="D7" t="str">
            <v>Issue / Statements of Case</v>
          </cell>
          <cell r="F7" t="str">
            <v>Covers issue and acknowledgment of proceedings, Statements of Case and Further Information requests/responses.  Includes taking instructions, making inquiries and searches, researching, drafting, editing, filing and all meetings and communications for the purpose of such documents.</v>
          </cell>
          <cell r="H7" t="str">
            <v>JE00</v>
          </cell>
        </row>
        <row r="8">
          <cell r="B8">
            <v>6</v>
          </cell>
          <cell r="C8" t="str">
            <v>Issue / Statements of Case</v>
          </cell>
          <cell r="D8" t="str">
            <v>Issue / Statements of Case</v>
          </cell>
          <cell r="E8" t="str">
            <v>Issue and Serve Proceedings and Preparation of Statement(s) of Case</v>
          </cell>
          <cell r="F8" t="str">
            <v xml:space="preserve">Work related to effecting service, including dealing with process servers or the foreign process office. Work in preparation of claims, petitions and any other originating process, Statements of Case, Part 20 proceedings, including reviewing those of other parties whether or not a responsive document is served. Includes all work with counsel thereon and all dealings with client and others in connection therewith.  In appeals includes Appellants’ and Respondents’ Notices and supporting skeleton arguments. </v>
          </cell>
          <cell r="G8" t="str">
            <v>JE10</v>
          </cell>
          <cell r="H8" t="str">
            <v>JE00</v>
          </cell>
        </row>
        <row r="9">
          <cell r="B9">
            <v>7</v>
          </cell>
          <cell r="C9" t="str">
            <v>Issue / Statements of Case</v>
          </cell>
          <cell r="D9" t="str">
            <v>Issue / Statements of Case</v>
          </cell>
          <cell r="E9" t="str">
            <v>Review of Other Party(s)' Statements of Case</v>
          </cell>
          <cell r="F9" t="str">
            <v xml:space="preserve">Considering Other Party(s)' Claim Form and Statements of Case.  </v>
          </cell>
          <cell r="G9" t="str">
            <v>JE20</v>
          </cell>
          <cell r="H9" t="str">
            <v>JE00</v>
          </cell>
        </row>
        <row r="10">
          <cell r="B10">
            <v>8</v>
          </cell>
          <cell r="C10" t="str">
            <v>Issue / Statements of Case</v>
          </cell>
          <cell r="D10" t="str">
            <v>Issue / Statements of Case</v>
          </cell>
          <cell r="E10" t="str">
            <v>Requests for Further Information</v>
          </cell>
          <cell r="F10" t="str">
            <v>Preparing and considering requests for Further Information and responses thereto.</v>
          </cell>
          <cell r="G10" t="str">
            <v>JE30</v>
          </cell>
          <cell r="H10" t="str">
            <v>JE00</v>
          </cell>
        </row>
        <row r="11">
          <cell r="B11">
            <v>9</v>
          </cell>
          <cell r="C11" t="str">
            <v>Issue / Statements of Case</v>
          </cell>
          <cell r="D11" t="str">
            <v>Issue / Statements of Case</v>
          </cell>
          <cell r="E11" t="str">
            <v>Amendment of Statements of Case</v>
          </cell>
          <cell r="F11" t="str">
            <v>Preparing and considering amendments to originating process, Statements of Case, Part 20 proceedings.  In appeals refers to amendments to Appellants’ and Respondents’ Notices and supporting skeleton arguments.</v>
          </cell>
          <cell r="G11" t="str">
            <v>JE40</v>
          </cell>
          <cell r="H11" t="str">
            <v>JE00</v>
          </cell>
        </row>
        <row r="12">
          <cell r="A12">
            <v>10</v>
          </cell>
          <cell r="B12">
            <v>10</v>
          </cell>
          <cell r="C12" t="str">
            <v>Case Management Conference</v>
          </cell>
          <cell r="D12" t="str">
            <v>CMC</v>
          </cell>
          <cell r="E12" t="str">
            <v>Case Management Conference</v>
          </cell>
          <cell r="F12" t="str">
            <v>Work relating to such hearings and the preparation for them, including PTR and CMC’s. This does not include interim applications heard at the same time (excludes costs management).</v>
          </cell>
          <cell r="G12" t="str">
            <v>JI10</v>
          </cell>
          <cell r="H12" t="str">
            <v>JI00</v>
          </cell>
        </row>
        <row r="13">
          <cell r="A13">
            <v>11</v>
          </cell>
          <cell r="C13" t="str">
            <v>Disclosure</v>
          </cell>
          <cell r="D13" t="str">
            <v>Disclosure</v>
          </cell>
          <cell r="F13" t="str">
            <v>Work relating to gathering and reviewing documents for potential disclosure, preparing disclosure lists and practical steps of disclosure.</v>
          </cell>
          <cell r="H13" t="str">
            <v>JF00</v>
          </cell>
        </row>
        <row r="14">
          <cell r="B14">
            <v>12</v>
          </cell>
          <cell r="C14" t="str">
            <v>Disclosure</v>
          </cell>
          <cell r="D14" t="str">
            <v>Disclosure</v>
          </cell>
          <cell r="E14" t="str">
            <v>Preparation of the disclosure report and the disclosure proposal</v>
          </cell>
          <cell r="F14" t="str">
            <v>Preparation of the disclosure report and the disclosure proposal to comply with obligations that came in on 1-April-2013 (applicable to both manual and e-disclosure). All Disclosure related work required for the CMC. Additionally, this task encompasses work such as determining the location of documents, letters to client re disclosure obligations and setting up client based disclosure teams.</v>
          </cell>
          <cell r="G14" t="str">
            <v>JF10</v>
          </cell>
          <cell r="H14" t="str">
            <v>JF00</v>
          </cell>
        </row>
        <row r="15">
          <cell r="B15">
            <v>13</v>
          </cell>
          <cell r="C15" t="str">
            <v>Disclosure</v>
          </cell>
          <cell r="D15" t="str">
            <v>Disclosure</v>
          </cell>
          <cell r="E15" t="str">
            <v>Obtaining and reviewing documents</v>
          </cell>
          <cell r="F15" t="str">
            <v>Obtaining and reviewing documents to determine relevance (applicable to both manual and e-disclosure).</v>
          </cell>
          <cell r="G15" t="str">
            <v>JF20</v>
          </cell>
          <cell r="H15" t="str">
            <v>JF00</v>
          </cell>
        </row>
        <row r="16">
          <cell r="B16">
            <v>14</v>
          </cell>
          <cell r="C16" t="str">
            <v>Disclosure</v>
          </cell>
          <cell r="D16" t="str">
            <v>Disclosure</v>
          </cell>
          <cell r="E16" t="str">
            <v>Preparing and serving disclosure lists</v>
          </cell>
          <cell r="F16" t="str">
            <v>Preparing and serving disclosure lists (applicable to both manual and e-disclosure).</v>
          </cell>
          <cell r="G16" t="str">
            <v>JF30</v>
          </cell>
          <cell r="H16" t="str">
            <v>JF00</v>
          </cell>
        </row>
        <row r="17">
          <cell r="B17">
            <v>15</v>
          </cell>
          <cell r="C17" t="str">
            <v>Disclosure</v>
          </cell>
          <cell r="D17" t="str">
            <v>Disclosure</v>
          </cell>
          <cell r="E17" t="str">
            <v>Inspection and review of the other side's disclosure for work undertaken after exchange of disclosure lists.</v>
          </cell>
          <cell r="F17" t="str">
            <v>Inspection and review of the other side’s disclosure for work undertaken after exchange of disclosure lists (applicable to both manual and e-disclosure).</v>
          </cell>
          <cell r="G17" t="str">
            <v>JF40</v>
          </cell>
          <cell r="H17" t="str">
            <v>JF00</v>
          </cell>
        </row>
        <row r="18">
          <cell r="A18">
            <v>16</v>
          </cell>
          <cell r="C18" t="str">
            <v>Witness statements</v>
          </cell>
          <cell r="D18" t="str">
            <v>Witness statements</v>
          </cell>
          <cell r="F18" t="str">
            <v>Work that relates to the identification of potential witnesses and preparing their evidence for trial (excludes witness evidence in relation to interim applications).</v>
          </cell>
          <cell r="H18" t="str">
            <v>JG00</v>
          </cell>
        </row>
        <row r="19">
          <cell r="B19">
            <v>17</v>
          </cell>
          <cell r="C19" t="str">
            <v>Witness statements</v>
          </cell>
          <cell r="D19" t="str">
            <v>Witness statements</v>
          </cell>
          <cell r="E19" t="str">
            <v>Taking, preparing and finalising witness statement(s)</v>
          </cell>
          <cell r="F19" t="str">
            <v>Work involved in identifying appropriate witnesses, tracing and communicating with same, taking instructions for, preparing and serving witness statements or affidavits, preparing and serving witness summaries, preparing and serving  any notices under Civil Evidence or similar  Acts, preparing and serving witness summonses, including reviewing other materials for these purposes and all dealings with client, witnesses, inquiry agents, counsel, Other Party(s) and others in relation to own side witness statements.</v>
          </cell>
          <cell r="G19" t="str">
            <v>JG10</v>
          </cell>
          <cell r="H19" t="str">
            <v>JG00</v>
          </cell>
        </row>
        <row r="20">
          <cell r="B20">
            <v>18</v>
          </cell>
          <cell r="C20" t="str">
            <v>Witness statements</v>
          </cell>
          <cell r="D20" t="str">
            <v>Witness statements</v>
          </cell>
          <cell r="E20" t="str">
            <v>Reviewing Other Party(s)' witness statement(s)</v>
          </cell>
          <cell r="F20" t="str">
            <v>Considering Other Party(s)' witness statements, affidavits, witness summaries, Civil Evidence Act or similar notices, reviewing same in context of other evidence and material, considering strategy to deal with issues raised.</v>
          </cell>
          <cell r="G20" t="str">
            <v>JG20</v>
          </cell>
          <cell r="H20" t="str">
            <v>JG00</v>
          </cell>
        </row>
        <row r="21">
          <cell r="A21">
            <v>19</v>
          </cell>
          <cell r="C21" t="str">
            <v>Expert reports</v>
          </cell>
          <cell r="D21" t="str">
            <v>Expert reports</v>
          </cell>
          <cell r="F21" t="str">
            <v>Work that relates to the identification of potential experts and preparing their evidence for trial (excludes expert evidence in relation to interim applications).</v>
          </cell>
          <cell r="H21" t="str">
            <v>JH00</v>
          </cell>
        </row>
        <row r="22">
          <cell r="B22">
            <v>20</v>
          </cell>
          <cell r="C22" t="str">
            <v>Expert reports</v>
          </cell>
          <cell r="D22" t="str">
            <v>Expert reports</v>
          </cell>
          <cell r="E22" t="str">
            <v xml:space="preserve">Own expert evidence </v>
          </cell>
          <cell r="F22" t="str">
            <v>Identifying and interviewing experts and consultants (testifying or non-testifying), working with them, and developing expert reports. Reviewing case in the light of such evidence.  Considering questions asked by Other Party(s) of own experts and experts' responses.  Arranging experts' discussions.  Considering reports of experts' discussions.  Includes all communications or other work with counsel, and all communications with Other Party.</v>
          </cell>
          <cell r="G22" t="str">
            <v>JH10</v>
          </cell>
          <cell r="H22" t="str">
            <v>JH00</v>
          </cell>
        </row>
        <row r="23">
          <cell r="B23">
            <v>21</v>
          </cell>
          <cell r="C23" t="str">
            <v>Expert reports</v>
          </cell>
          <cell r="D23" t="str">
            <v>Expert reports</v>
          </cell>
          <cell r="E23" t="str">
            <v>Other Party(s)' expert evidence</v>
          </cell>
          <cell r="F23" t="str">
            <v xml:space="preserve">Considering Other Party(s)' expert evidence, preparing and asking questions of their experts, considering replies, reviewing case in light of such evidence.  </v>
          </cell>
          <cell r="G23" t="str">
            <v>JH20</v>
          </cell>
          <cell r="H23" t="str">
            <v>JH00</v>
          </cell>
        </row>
        <row r="24">
          <cell r="B24">
            <v>22</v>
          </cell>
          <cell r="C24" t="str">
            <v>Expert reports</v>
          </cell>
          <cell r="D24" t="str">
            <v>Expert reports</v>
          </cell>
          <cell r="E24" t="str">
            <v>Joint expert evidence</v>
          </cell>
          <cell r="F24" t="str">
            <v>As [JH10] (own expert evidence) with appropriate modifications.</v>
          </cell>
          <cell r="G24" t="str">
            <v>JH30</v>
          </cell>
          <cell r="H24" t="str">
            <v>JH00</v>
          </cell>
        </row>
        <row r="25">
          <cell r="A25">
            <v>23</v>
          </cell>
          <cell r="B25">
            <v>23</v>
          </cell>
          <cell r="C25" t="str">
            <v>Pre-Trial Review</v>
          </cell>
          <cell r="D25" t="str">
            <v>PTR</v>
          </cell>
          <cell r="E25" t="str">
            <v>Pre Trial Review</v>
          </cell>
          <cell r="F25" t="str">
            <v xml:space="preserve">Work in preparing for and attending any Pre Trial Review (excluding Costs Management).  </v>
          </cell>
          <cell r="G25" t="str">
            <v>JI20</v>
          </cell>
          <cell r="H25" t="str">
            <v>JI00</v>
          </cell>
        </row>
        <row r="26">
          <cell r="A26">
            <v>24</v>
          </cell>
          <cell r="C26" t="str">
            <v>Trial preparation</v>
          </cell>
          <cell r="D26" t="str">
            <v>Trial preparation</v>
          </cell>
          <cell r="F26" t="str">
            <v>Work for the preparation of the trial not included in the other phases.</v>
          </cell>
          <cell r="H26" t="str">
            <v>JK00</v>
          </cell>
        </row>
        <row r="27">
          <cell r="B27">
            <v>25</v>
          </cell>
          <cell r="C27" t="str">
            <v>Trial preparation</v>
          </cell>
          <cell r="D27" t="str">
            <v>Trial preparation</v>
          </cell>
          <cell r="E27" t="str">
            <v>Preparation of trial bundles</v>
          </cell>
          <cell r="F27" t="str">
            <v>Time spent identifying documents for inclusion in the trial bundles, working with the other parties to agree the trial bundles, preparing and updating the trial bundles.</v>
          </cell>
          <cell r="G27" t="str">
            <v>JK10</v>
          </cell>
          <cell r="H27" t="str">
            <v>JK00</v>
          </cell>
        </row>
        <row r="28">
          <cell r="B28">
            <v>26</v>
          </cell>
          <cell r="C28" t="str">
            <v>Trial preparation</v>
          </cell>
          <cell r="D28" t="str">
            <v>Trial preparation</v>
          </cell>
          <cell r="E28" t="str">
            <v>General work regarding preparation for trial</v>
          </cell>
          <cell r="F28" t="str">
            <v>All other time spent in preparing for and supporting a trial, including developing overall trial strategy, preparing own witnesses for trial, working on cross-examination, preparing opening and closing arguments, , identifying documents for use at trial, preparing demonstrative materials, making any physical arrangements for trial etc</v>
          </cell>
          <cell r="G28" t="str">
            <v>JK20</v>
          </cell>
          <cell r="H28" t="str">
            <v>JK00</v>
          </cell>
        </row>
        <row r="29">
          <cell r="A29">
            <v>27</v>
          </cell>
          <cell r="C29" t="str">
            <v>Trial</v>
          </cell>
          <cell r="D29" t="str">
            <v>Trial</v>
          </cell>
          <cell r="F29" t="str">
            <v>Covers preparation for advocacy including written trial submissions and all other work from the first day on which a  trial or appeal begins or, if settled, was due to begin.</v>
          </cell>
          <cell r="H29" t="str">
            <v>JL00</v>
          </cell>
        </row>
        <row r="30">
          <cell r="B30">
            <v>28</v>
          </cell>
          <cell r="C30" t="str">
            <v>Trial</v>
          </cell>
          <cell r="D30" t="str">
            <v>Trial</v>
          </cell>
          <cell r="E30" t="str">
            <v>Advocacy</v>
          </cell>
          <cell r="F30" t="str">
            <v>Preparation by advocates of written and oral openings, closings or skeleton arguments; preparation for examination of witnesses; preparation of and for all applications made during trial;  considering all submissions of other parties; attendance of advocates during trial.  Includes all dealings by advocates with others (e.g. solicitors, clients, witnesses) for these purposes.</v>
          </cell>
          <cell r="G30" t="str">
            <v>JL10</v>
          </cell>
          <cell r="H30" t="str">
            <v>JL00</v>
          </cell>
        </row>
        <row r="31">
          <cell r="B31">
            <v>29</v>
          </cell>
          <cell r="C31" t="str">
            <v>Trial</v>
          </cell>
          <cell r="D31" t="str">
            <v>Trial</v>
          </cell>
          <cell r="E31" t="str">
            <v>Support of advocates</v>
          </cell>
          <cell r="F31" t="str">
            <v>Work by lawyers other than advocates relating to the above matters and all attendances at court on trial days including conferences or meetings before or after court and travel and waiting.  Where there is a substantial gap between trial days, work should be allocated to whichever is the more appropriate of the Trial Preparation and Trial phases.</v>
          </cell>
          <cell r="G31" t="str">
            <v>JL20</v>
          </cell>
          <cell r="H31" t="str">
            <v>JL00</v>
          </cell>
        </row>
        <row r="32">
          <cell r="B32">
            <v>30</v>
          </cell>
          <cell r="C32" t="str">
            <v>Trial</v>
          </cell>
          <cell r="D32" t="str">
            <v>Trial</v>
          </cell>
          <cell r="E32" t="str">
            <v>Judgment and post-trial activity</v>
          </cell>
          <cell r="F32" t="str">
            <v>Considering draft judgments, preparing and considering any written responses to the court, submissions or skeleton arguments in relation to judgment or consequential orders, preparation for and attendance at hearings when reserved judgments handed down or consequential orders considered, all dealings relating to form of judgment or order.  Includes all meetings and communications relating thereto.</v>
          </cell>
          <cell r="G32" t="str">
            <v>JL30</v>
          </cell>
          <cell r="H32" t="str">
            <v>JL00</v>
          </cell>
        </row>
        <row r="33">
          <cell r="A33">
            <v>31</v>
          </cell>
          <cell r="C33" t="str">
            <v>ADR / Settlement</v>
          </cell>
          <cell r="D33" t="str">
            <v>ADR / Settlement</v>
          </cell>
          <cell r="F33" t="str">
            <v xml:space="preserve">Work that is directed to settlement including ADR </v>
          </cell>
          <cell r="H33" t="str">
            <v>JD00</v>
          </cell>
        </row>
        <row r="34">
          <cell r="B34">
            <v>32</v>
          </cell>
          <cell r="C34" t="str">
            <v>ADR / Settlement</v>
          </cell>
          <cell r="D34" t="str">
            <v>ADR / Settlement</v>
          </cell>
          <cell r="E34" t="str">
            <v>Mediation</v>
          </cell>
          <cell r="F34" t="str">
            <v>Work related to proposals for mediation, preparation and attendance at the mediation and any follow-up work.</v>
          </cell>
          <cell r="G34" t="str">
            <v>JD10</v>
          </cell>
          <cell r="H34" t="str">
            <v>JD00</v>
          </cell>
        </row>
        <row r="35">
          <cell r="B35">
            <v>33</v>
          </cell>
          <cell r="C35" t="str">
            <v>ADR / Settlement</v>
          </cell>
          <cell r="D35" t="str">
            <v>ADR / Settlement</v>
          </cell>
          <cell r="E35" t="str">
            <v>Other Settlement Matters</v>
          </cell>
          <cell r="F35" t="str">
            <v>Work that is directed to settlement including Part 36 and other offers and consequent negotiations (includes all forms of ADR other than mediation).</v>
          </cell>
          <cell r="G35" t="str">
            <v>JD20</v>
          </cell>
          <cell r="H35" t="str">
            <v>JD00</v>
          </cell>
        </row>
        <row r="36">
          <cell r="A36">
            <v>34</v>
          </cell>
          <cell r="C36" t="str">
            <v>Interim Applications and Hearings (Interlocutory Applications)</v>
          </cell>
          <cell r="D36" t="str">
            <v>Contingencies</v>
          </cell>
          <cell r="F36" t="str">
            <v xml:space="preserve">Work covering all proposed and actual interim applications and hearings.  Includes taking instructions,  making inquiries, research, preparing and filing applications, supporting evidence and skeleton arguments including reviewing those of other parties whether or not a responsive document is served, preparing for and attending hearings and all meetings and communications for the purpose of such applications or hearings.  </v>
          </cell>
          <cell r="H36" t="str">
            <v>JJ00</v>
          </cell>
        </row>
        <row r="37">
          <cell r="B37">
            <v>35</v>
          </cell>
          <cell r="C37" t="str">
            <v>Interim Applications and Hearings (Interlocutory Applications)</v>
          </cell>
          <cell r="D37" t="str">
            <v>Contingencies</v>
          </cell>
          <cell r="E37" t="str">
            <v>Applications relating to originating process or Statement of Case or for default or summary judgment</v>
          </cell>
          <cell r="F37" t="str">
            <v xml:space="preserve"> Includes applications as to service or jurisdiction, to strike out or amend all or part of a claim or Statement of Case, or for the variation of parties.</v>
          </cell>
          <cell r="G37" t="str">
            <v>JJ10</v>
          </cell>
          <cell r="H37" t="str">
            <v>JJ00</v>
          </cell>
        </row>
        <row r="38">
          <cell r="B38">
            <v>36</v>
          </cell>
          <cell r="C38" t="str">
            <v>Interim Applications and Hearings (Interlocutory Applications)</v>
          </cell>
          <cell r="D38" t="str">
            <v>Contingencies</v>
          </cell>
          <cell r="E38" t="str">
            <v>Applications for an injunction or committal</v>
          </cell>
          <cell r="F38" t="str">
            <v>Work performed related to applications for an injunction or committal.</v>
          </cell>
          <cell r="G38" t="str">
            <v>JJ20</v>
          </cell>
          <cell r="H38" t="str">
            <v>JJ00</v>
          </cell>
        </row>
        <row r="39">
          <cell r="B39">
            <v>37</v>
          </cell>
          <cell r="C39" t="str">
            <v>Interim Applications and Hearings (Interlocutory Applications)</v>
          </cell>
          <cell r="D39" t="str">
            <v>Contingencies</v>
          </cell>
          <cell r="E39" t="str">
            <v>Applications for disclosure or Further Information</v>
          </cell>
          <cell r="F39" t="str">
            <v>Work performed related to applications for disclosure or Further Information</v>
          </cell>
          <cell r="G39" t="str">
            <v>JJ30</v>
          </cell>
          <cell r="H39" t="str">
            <v>JJ00</v>
          </cell>
        </row>
        <row r="40">
          <cell r="B40">
            <v>38</v>
          </cell>
          <cell r="C40" t="str">
            <v>Interim Applications and Hearings (Interlocutory Applications)</v>
          </cell>
          <cell r="D40" t="str">
            <v>Contingencies</v>
          </cell>
          <cell r="E40" t="str">
            <v>Applications concerning evidence</v>
          </cell>
          <cell r="F40" t="str">
            <v>Work performed related to applications concerning evidence</v>
          </cell>
          <cell r="G40" t="str">
            <v>JJ40</v>
          </cell>
          <cell r="H40" t="str">
            <v>JJ00</v>
          </cell>
        </row>
        <row r="41">
          <cell r="B41">
            <v>39</v>
          </cell>
          <cell r="C41" t="str">
            <v>Interim Applications and Hearings (Interlocutory Applications)</v>
          </cell>
          <cell r="D41" t="str">
            <v>Contingencies</v>
          </cell>
          <cell r="E41" t="str">
            <v>Applications relating to Costs alone</v>
          </cell>
          <cell r="F41" t="str">
            <v>Includes applications for security for costs, costs capping and protective costs orders.  Does not include budgeting or costs management orders which are dealt with at [JB40].   Does not include applications proceeding as to costs alone where a substantive application for some other relief has settled.</v>
          </cell>
          <cell r="G41" t="str">
            <v>JJ50</v>
          </cell>
          <cell r="H41" t="str">
            <v>JJ00</v>
          </cell>
        </row>
        <row r="42">
          <cell r="B42">
            <v>40</v>
          </cell>
          <cell r="C42" t="str">
            <v>Interim Applications and Hearings (Interlocutory Applications)</v>
          </cell>
          <cell r="D42" t="str">
            <v>Contingencies</v>
          </cell>
          <cell r="E42" t="str">
            <v>Permission applications</v>
          </cell>
          <cell r="F42" t="str">
            <v>All permission applications where permission to proceed is required, such as in judicial review proceedings or on appeal.</v>
          </cell>
          <cell r="G42" t="str">
            <v>JJ60</v>
          </cell>
          <cell r="H42" t="str">
            <v>JJ00</v>
          </cell>
        </row>
        <row r="43">
          <cell r="B43">
            <v>41</v>
          </cell>
          <cell r="C43" t="str">
            <v>Interim Applications and Hearings (Interlocutory Applications)</v>
          </cell>
          <cell r="D43" t="str">
            <v>Contingencies</v>
          </cell>
          <cell r="E43" t="str">
            <v>Other applications</v>
          </cell>
          <cell r="F43" t="str">
            <v>All other types of application not covered by the categories above</v>
          </cell>
          <cell r="G43" t="str">
            <v>JJ70</v>
          </cell>
          <cell r="H43" t="str">
            <v>JJ00</v>
          </cell>
        </row>
        <row r="44">
          <cell r="A44">
            <v>42</v>
          </cell>
          <cell r="B44">
            <v>42</v>
          </cell>
          <cell r="C44" t="str">
            <v>Funding</v>
          </cell>
          <cell r="D44" t="str">
            <v>N/A</v>
          </cell>
          <cell r="E44" t="str">
            <v>Funding</v>
          </cell>
          <cell r="F44" t="str">
            <v>All work relating to reviewing funding options, securing funding and reports to funders during the life of the case.</v>
          </cell>
          <cell r="G44" t="str">
            <v>JA10</v>
          </cell>
          <cell r="H44" t="str">
            <v>JA00</v>
          </cell>
        </row>
        <row r="45">
          <cell r="A45">
            <v>43</v>
          </cell>
          <cell r="C45" t="str">
            <v>Budgeting incl. costs estimates</v>
          </cell>
          <cell r="D45" t="str">
            <v>N/A</v>
          </cell>
          <cell r="F45" t="str">
            <v>All work throughout the life of the case relating to budgeting and costs management, excluding the ‘costs assessment’ and ‘funding’ related work and preparation for and attendance at any costs management hearing, all of which have discrete phases.</v>
          </cell>
          <cell r="H45" t="str">
            <v>JB00</v>
          </cell>
        </row>
        <row r="46">
          <cell r="B46">
            <v>44</v>
          </cell>
          <cell r="C46" t="str">
            <v>Budgeting incl. costs estimates</v>
          </cell>
          <cell r="D46" t="str">
            <v>N/A</v>
          </cell>
          <cell r="E46" t="str">
            <v>Budgeting - own side's costs</v>
          </cell>
          <cell r="F46" t="str">
            <v>Preparing budgets solely for the client and monitoring costs incurred for the purposes of any required variations. Performing budgetary work related to obtaining third party funding/ATE insurance.</v>
          </cell>
          <cell r="G46" t="str">
            <v>JB10</v>
          </cell>
          <cell r="H46" t="str">
            <v>JB00</v>
          </cell>
        </row>
        <row r="47">
          <cell r="B47">
            <v>45</v>
          </cell>
          <cell r="C47" t="str">
            <v>Budgeting incl. costs estimates</v>
          </cell>
          <cell r="D47" t="str">
            <v>N/A</v>
          </cell>
          <cell r="E47" t="str">
            <v>Budgeting - Precedent H</v>
          </cell>
          <cell r="F47" t="str">
            <v xml:space="preserve">Initially completing Precedent H - This task is confined to preparing and compiling the first budget required by the court in the form of Precedent H.  </v>
          </cell>
          <cell r="G47" t="str">
            <v>JB20</v>
          </cell>
          <cell r="H47" t="str">
            <v>JB00</v>
          </cell>
        </row>
        <row r="48">
          <cell r="B48">
            <v>46</v>
          </cell>
          <cell r="C48" t="str">
            <v>Budgeting incl. costs estimates</v>
          </cell>
          <cell r="D48" t="str">
            <v>N/A</v>
          </cell>
          <cell r="E48" t="str">
            <v>Budgeting - between the parties</v>
          </cell>
          <cell r="F48" t="str">
            <v>Work on budgeting between the parties following initial completion of the first budget, including the monitoring of costs incurred against the budget and any applications for variation of a budget.</v>
          </cell>
          <cell r="G48" t="str">
            <v>JB30</v>
          </cell>
          <cell r="H48" t="str">
            <v>JB00</v>
          </cell>
        </row>
        <row r="49">
          <cell r="A49">
            <v>47</v>
          </cell>
          <cell r="B49">
            <v>47</v>
          </cell>
          <cell r="C49" t="str">
            <v>Costs Management Conference</v>
          </cell>
          <cell r="D49" t="str">
            <v>N/A</v>
          </cell>
          <cell r="E49" t="str">
            <v>Costs Management Conference</v>
          </cell>
          <cell r="F49" t="str">
            <v>Work in preparing for and attending any Costs Management Conference / Hearing including the hearing of any applications to vary a budget.</v>
          </cell>
          <cell r="G49" t="str">
            <v>JI30</v>
          </cell>
          <cell r="H49" t="str">
            <v>JI00</v>
          </cell>
        </row>
        <row r="50">
          <cell r="A50">
            <v>48</v>
          </cell>
          <cell r="C50" t="str">
            <v>Costs Assessment</v>
          </cell>
          <cell r="D50" t="str">
            <v>N/A</v>
          </cell>
          <cell r="F50" t="str">
            <v>Work related to the assessment or agreement of costs following trial or settlement of the underlying action</v>
          </cell>
          <cell r="H50" t="str">
            <v>JM00</v>
          </cell>
        </row>
        <row r="51">
          <cell r="B51">
            <v>49</v>
          </cell>
          <cell r="C51" t="str">
            <v>Costs Assessment</v>
          </cell>
          <cell r="D51" t="str">
            <v>N/A</v>
          </cell>
          <cell r="E51" t="str">
            <v>Preparing costs claim</v>
          </cell>
          <cell r="F51" t="str">
            <v xml:space="preserve">Includes the reconciliation of the costs claimed to any approved budget in and the preparation of the bill of costs for detailed assessment </v>
          </cell>
          <cell r="G51" t="str">
            <v>JM10</v>
          </cell>
          <cell r="H51" t="str">
            <v>JM00</v>
          </cell>
        </row>
        <row r="52">
          <cell r="B52">
            <v>50</v>
          </cell>
          <cell r="C52" t="str">
            <v>Costs Assessment</v>
          </cell>
          <cell r="D52" t="str">
            <v>N/A</v>
          </cell>
          <cell r="E52" t="str">
            <v>Points of dispute, Replies and Negotiations</v>
          </cell>
          <cell r="F52" t="str">
            <v>Work on the formal procedural steps under CPR 47 following service of a bill of costs together with Part 36 and other offers to settle costs and consequent negotiations</v>
          </cell>
          <cell r="G52" t="str">
            <v>JM20</v>
          </cell>
          <cell r="H52" t="str">
            <v>JM00</v>
          </cell>
        </row>
        <row r="53">
          <cell r="B53">
            <v>51</v>
          </cell>
          <cell r="C53" t="str">
            <v>Costs Assessment</v>
          </cell>
          <cell r="D53" t="str">
            <v>N/A</v>
          </cell>
          <cell r="E53" t="str">
            <v>Hearings</v>
          </cell>
          <cell r="F53" t="str">
            <v>Includes preparation for and attendance at hearings for directions and interim certificate applications as well as the detailed assessment itself</v>
          </cell>
          <cell r="G53" t="str">
            <v>JM30</v>
          </cell>
          <cell r="H53" t="str">
            <v>JM00</v>
          </cell>
        </row>
        <row r="54">
          <cell r="B54">
            <v>52</v>
          </cell>
          <cell r="C54" t="str">
            <v>Costs Assessment</v>
          </cell>
          <cell r="D54" t="str">
            <v>N/A</v>
          </cell>
          <cell r="E54" t="str">
            <v>Post Assessment Work (excluding Hearings)</v>
          </cell>
          <cell r="F54" t="str">
            <v>Includes post-hearing calculations and all other work required  to finalise the amounts due for principal, interest and the costs of the assessment</v>
          </cell>
          <cell r="G54" t="str">
            <v>JM40</v>
          </cell>
          <cell r="H54" t="str">
            <v>JM00</v>
          </cell>
        </row>
      </sheetData>
      <sheetData sheetId="15">
        <row r="2">
          <cell r="A2" t="str">
            <v>Activity Number</v>
          </cell>
          <cell r="B2" t="str">
            <v>Activity Name</v>
          </cell>
          <cell r="C2" t="str">
            <v>Activity Description</v>
          </cell>
        </row>
        <row r="3">
          <cell r="A3">
            <v>53</v>
          </cell>
          <cell r="B3" t="str">
            <v>Appear For/Attend</v>
          </cell>
          <cell r="C3" t="str">
            <v>Any appearance for or attendance at a scheduled event related to the matter</v>
          </cell>
        </row>
        <row r="4">
          <cell r="A4">
            <v>54</v>
          </cell>
          <cell r="B4" t="str">
            <v>Communicate (with Outside Counsel)</v>
          </cell>
          <cell r="C4" t="str">
            <v>Any  communication by letter, fax, email, telephone, meetings and conferences with own-side Outside Counsel representing your client</v>
          </cell>
        </row>
        <row r="5">
          <cell r="A5">
            <v>55</v>
          </cell>
          <cell r="B5" t="str">
            <v>Communicate (with client)</v>
          </cell>
          <cell r="C5" t="str">
            <v>Any  communication by letter, fax, email, telephone, meetings and conferences with client</v>
          </cell>
        </row>
        <row r="6">
          <cell r="A6">
            <v>56</v>
          </cell>
          <cell r="B6" t="str">
            <v>Communicate (witnesses)</v>
          </cell>
          <cell r="C6" t="str">
            <v>Any  communication by letter, fax, email, telephone, meetings and conferences with witnesses in the legal matter</v>
          </cell>
        </row>
        <row r="7">
          <cell r="A7">
            <v>57</v>
          </cell>
          <cell r="B7" t="str">
            <v>Communicate (experts)</v>
          </cell>
          <cell r="C7" t="str">
            <v>Any  communication by letter, fax, email, telephone, meetings and conferences with experts associated with the legal matter</v>
          </cell>
        </row>
        <row r="8">
          <cell r="A8">
            <v>58</v>
          </cell>
          <cell r="B8" t="str">
            <v>Communicate (Other Party(s)/other outside lawyers)</v>
          </cell>
          <cell r="C8" t="str">
            <v>Any  communication by letter, fax, email, telephone, meetings and conferences with opposing counsel or other outside lawyers not representing the client</v>
          </cell>
        </row>
        <row r="9">
          <cell r="A9">
            <v>59</v>
          </cell>
          <cell r="B9" t="str">
            <v>Communicate (other external)</v>
          </cell>
          <cell r="C9" t="str">
            <v>Any  communication by letter, fax, email, telephone, meetings and conferences with other external parties not already specified within these activity codes</v>
          </cell>
        </row>
        <row r="10">
          <cell r="A10">
            <v>60</v>
          </cell>
          <cell r="B10" t="str">
            <v>Communicate (internally within legal team)</v>
          </cell>
          <cell r="C10" t="str">
            <v>Any internal communications within firm.</v>
          </cell>
        </row>
        <row r="11">
          <cell r="A11">
            <v>61</v>
          </cell>
          <cell r="B11" t="str">
            <v>Billable Travel Time</v>
          </cell>
          <cell r="C11" t="str">
            <v xml:space="preserve">Travel time billed by the timekeeper when other billable services are not performed for the client.  Includes time spent waiting associated with the matter when other billable services are not performed for the client.  </v>
          </cell>
        </row>
        <row r="12">
          <cell r="A12">
            <v>62</v>
          </cell>
          <cell r="B12" t="str">
            <v>Plan, Prepare, Draft, Review</v>
          </cell>
          <cell r="C12" t="str">
            <v>Any planning or preparation associated with a matter.  Includes budgeting and case assessment services if these are allowed by the client; Any legal or factual research associated with the matter; Any drafting or revision or other preparation of documents or other material; Any review or analysis of documents or other material; Any handling of documents, files or data other than drafting, revising, reviewing or analysing.</v>
          </cell>
        </row>
      </sheetData>
      <sheetData sheetId="16">
        <row r="2">
          <cell r="A2" t="str">
            <v>Expense Number</v>
          </cell>
          <cell r="B2" t="str">
            <v>Expense Name</v>
          </cell>
          <cell r="C2" t="str">
            <v>Expense Description</v>
          </cell>
        </row>
        <row r="3">
          <cell r="A3">
            <v>63</v>
          </cell>
          <cell r="B3" t="str">
            <v>Counsel's Fees</v>
          </cell>
          <cell r="C3" t="str">
            <v>Any charge or fee that Outside Counsel may levy in representing the client in court, or in providing advice in connection with the case. This applies to Local Counsel only, based in the same jurisdiction as the court case itself.</v>
          </cell>
        </row>
        <row r="4">
          <cell r="A4">
            <v>64</v>
          </cell>
          <cell r="B4" t="str">
            <v>Expert Witness Charges</v>
          </cell>
          <cell r="C4" t="str">
            <v>Any charge that an Expert Witness may levy in connection with providing expert evidence or statements to the court or in a similar legal proceeding.</v>
          </cell>
        </row>
        <row r="5">
          <cell r="A5">
            <v>65</v>
          </cell>
          <cell r="B5" t="str">
            <v>Court and Governmental Agency Fees</v>
          </cell>
          <cell r="C5" t="str">
            <v xml:space="preserve">Any court or governmental agency fees, </v>
          </cell>
        </row>
        <row r="6">
          <cell r="A6">
            <v>66</v>
          </cell>
          <cell r="B6" t="str">
            <v>Arbitrators/Mediators</v>
          </cell>
          <cell r="C6" t="str">
            <v>Any Arbitrator/Mediator fees and any fees associated with the Arbitration/Mediation process</v>
          </cell>
        </row>
        <row r="7">
          <cell r="A7">
            <v>67</v>
          </cell>
          <cell r="B7" t="str">
            <v>Witness Fees</v>
          </cell>
          <cell r="C7" t="str">
            <v>Any sheriff or service fees and other costs associated with the testimony of a witness at court or in a similar legal proceeding</v>
          </cell>
        </row>
        <row r="8">
          <cell r="A8">
            <v>68</v>
          </cell>
          <cell r="B8" t="str">
            <v>Trial Transcripts</v>
          </cell>
          <cell r="C8" t="str">
            <v>Any court reporter and transcript fees associated with trial transcripts</v>
          </cell>
        </row>
        <row r="9">
          <cell r="A9">
            <v>69</v>
          </cell>
          <cell r="B9" t="str">
            <v>Deposition/Other Transcripts</v>
          </cell>
          <cell r="C9" t="str">
            <v>Any transcript fee that is not a Trial Transcript</v>
          </cell>
        </row>
        <row r="10">
          <cell r="A10">
            <v>70</v>
          </cell>
          <cell r="B10" t="str">
            <v>Trial Exhibits</v>
          </cell>
          <cell r="C10" t="str">
            <v xml:space="preserve">Costs for materials associated with the creation of or obtaining a copy of a Trial Exhibit </v>
          </cell>
        </row>
        <row r="11">
          <cell r="A11">
            <v>71</v>
          </cell>
          <cell r="B11" t="str">
            <v>Witness Expenses Incurred</v>
          </cell>
          <cell r="C11" t="str">
            <v>Any costs that a Witness may incur in connection with appearing in court, or providing evidence or making statements to the court or similar legal proceeding.</v>
          </cell>
        </row>
        <row r="12">
          <cell r="A12">
            <v>72</v>
          </cell>
          <cell r="B12" t="str">
            <v>Litigation Support Suppliers</v>
          </cell>
          <cell r="C12" t="str">
            <v>Any litigation support or eDiscovery Supplier bill paid directly by the law firm or legal Supplier and passed through to the client for reimbursement</v>
          </cell>
        </row>
        <row r="13">
          <cell r="A13">
            <v>73</v>
          </cell>
          <cell r="B13" t="str">
            <v>Local Solicitor Agents</v>
          </cell>
          <cell r="C13" t="str">
            <v>Any local counsel fees paid directly by the law firm or legal Supplier</v>
          </cell>
        </row>
        <row r="14">
          <cell r="A14">
            <v>74</v>
          </cell>
          <cell r="B14" t="str">
            <v>Consultants, Other Professionals or Foreign Lawyers</v>
          </cell>
          <cell r="C14" t="str">
            <v xml:space="preserve">Excludes Expert Witnesses. This code is a catch-all for any experts, consultants or other Suppliers used in a matter where the types of services provided by the Supplier do not apply to any other code specified in this list </v>
          </cell>
        </row>
        <row r="15">
          <cell r="A15">
            <v>75</v>
          </cell>
          <cell r="B15" t="str">
            <v>Outside Counsel Charges (International)</v>
          </cell>
          <cell r="C15" t="str">
            <v>Any charge or fee that International Outside Counsel may levy in representing the client in court, or in providing advice in connection with the case. This applies to International Counsel only, based in a jurisdiction other than the court case itself.</v>
          </cell>
        </row>
        <row r="16">
          <cell r="A16">
            <v>76</v>
          </cell>
          <cell r="B16" t="str">
            <v>Out-of-Town Travel</v>
          </cell>
          <cell r="C16" t="str">
            <v>Any airfare, ground transportation (taxi, subway/underground, train), rental car, mileage, parking, and hotel associated with out-of-town travel.  Excludes  billable travel time (A112).  If client requires a more granular breakdown, law firm or legal Supplier should submit separate itemised expense line items.</v>
          </cell>
        </row>
        <row r="17">
          <cell r="A17">
            <v>77</v>
          </cell>
          <cell r="B17" t="str">
            <v>Meals</v>
          </cell>
          <cell r="C17" t="str">
            <v>Any meals, whether local or associated with travel, payable by the client</v>
          </cell>
        </row>
        <row r="18">
          <cell r="A18">
            <v>78</v>
          </cell>
          <cell r="B18" t="str">
            <v>Copies/Hard Copy Prints/Printing-Black &amp; White (Internal)</v>
          </cell>
          <cell r="C18" t="str">
            <v>Any black &amp; white copies, Hard Copy Prints, digital prints from images, printing or reprinting costs billed on a per page basis when that printing is performed in-house and not by an external Supplier</v>
          </cell>
        </row>
        <row r="19">
          <cell r="A19">
            <v>79</v>
          </cell>
          <cell r="B19" t="str">
            <v>Copies/Hard Copy Prints/Printing-Colour (Internal)</v>
          </cell>
          <cell r="C19" t="str">
            <v>Any colour copies, Hard Copy Prints, digital prints from images, printing or reprinting costs billed on a per page basis when that printing is performed in-house and not by an external Supplier</v>
          </cell>
        </row>
        <row r="20">
          <cell r="A20">
            <v>80</v>
          </cell>
          <cell r="B20" t="str">
            <v>Copy Service (External)</v>
          </cell>
          <cell r="C20" t="str">
            <v>Any black &amp; white or colour copy, binding and reassembly charges when that service is performed by an external party and paid by the law firm or legal Supplier</v>
          </cell>
        </row>
        <row r="21">
          <cell r="A21">
            <v>81</v>
          </cell>
          <cell r="B21" t="str">
            <v>Special Handling Copying/Scanning/Imaging (Internal)</v>
          </cell>
          <cell r="C21" t="str">
            <v>Any special oversized copying, binding, scanning, imaging and photograph reproduction  handled in-house which requires manual handling</v>
          </cell>
        </row>
        <row r="22">
          <cell r="A22">
            <v>82</v>
          </cell>
          <cell r="B22" t="str">
            <v>Conference Call/Video Call/Webinar Charges</v>
          </cell>
          <cell r="C22" t="str">
            <v>Multi party communication whether by telephone,  video or external</v>
          </cell>
        </row>
        <row r="23">
          <cell r="A23">
            <v>83</v>
          </cell>
          <cell r="B23" t="str">
            <v>Online Legal Research</v>
          </cell>
          <cell r="C23" t="str">
            <v>Any electronic legal research service charges, such as for LexisNexis or Westlaw</v>
          </cell>
        </row>
        <row r="24">
          <cell r="A24">
            <v>84</v>
          </cell>
          <cell r="B24" t="str">
            <v>Delivery Services/Messengers</v>
          </cell>
          <cell r="C24" t="str">
            <v>Any overnight delivery service like FedEx, UPS or DHL and messenger services including internal law firm or legal Supplier messenger services.  Excludes Postal Service charges (X113).</v>
          </cell>
        </row>
        <row r="25">
          <cell r="A25">
            <v>85</v>
          </cell>
          <cell r="B25" t="str">
            <v>Publication Costs</v>
          </cell>
          <cell r="C25" t="str">
            <v>Any fees associated with publishing an official notice on the matter as required by statute.  Excludes electronic or bound resource material purchased for use as a reference (X124) or legal research service costs (X111).</v>
          </cell>
        </row>
        <row r="26">
          <cell r="A26">
            <v>86</v>
          </cell>
          <cell r="B26" t="str">
            <v>Publications/Books/Treatises</v>
          </cell>
          <cell r="C26" t="str">
            <v>Costs for any publications, books or treatises  Excludes LEXIS, Westlaw or similar online legal research service (X111)</v>
          </cell>
        </row>
        <row r="27">
          <cell r="A27">
            <v>87</v>
          </cell>
          <cell r="B27" t="str">
            <v>ATEI Premiums/Insurance</v>
          </cell>
          <cell r="C27" t="str">
            <v>The cost of ATE (After the Event) Insurance to indemnify legal costs in the event the litigation or arbitration is unsuccessful</v>
          </cell>
        </row>
        <row r="28">
          <cell r="A28">
            <v>88</v>
          </cell>
          <cell r="B28" t="str">
            <v>Medical Records Costs</v>
          </cell>
          <cell r="C28" t="str">
            <v>Costs for obtaining copies of medical records</v>
          </cell>
        </row>
        <row r="29">
          <cell r="A29">
            <v>89</v>
          </cell>
          <cell r="B29" t="str">
            <v>Medical Records Analysis</v>
          </cell>
          <cell r="C29" t="str">
            <v>Any analysis, creation of a summary or digesting of medical records, when this task is outsourced to a third party and paid by the law firm or legal Supplier</v>
          </cell>
        </row>
        <row r="30">
          <cell r="A30">
            <v>90</v>
          </cell>
          <cell r="B30" t="str">
            <v>Medical Record Service Provider Fees</v>
          </cell>
          <cell r="C30" t="str">
            <v xml:space="preserve">Any third party medical record service provider fees billed as an expense as opposed to a service, when this task is outsourced to a third party and paid by the law firm or legal  Supplier </v>
          </cell>
        </row>
        <row r="31">
          <cell r="A31">
            <v>91</v>
          </cell>
          <cell r="B31" t="str">
            <v>Private Investigators,  Investigative Reports and Investigation Fees</v>
          </cell>
          <cell r="C31" t="str">
            <v xml:space="preserve">Any Private Investigator costs or the cost of any reports prepared by an investigator or in conducting an investigation  Includes motor vehicle, Social Security, post office, skip/trace, background check and other similar types of investigative reports </v>
          </cell>
        </row>
        <row r="32">
          <cell r="A32">
            <v>92</v>
          </cell>
          <cell r="B32" t="str">
            <v>Translation</v>
          </cell>
          <cell r="C32" t="str">
            <v>Any translation fees including the preparation and keyboarding (typing) of documentation.  Excludes general word processing charges (X105).</v>
          </cell>
        </row>
        <row r="33">
          <cell r="A33">
            <v>93</v>
          </cell>
          <cell r="B33" t="str">
            <v>Bank Fees</v>
          </cell>
          <cell r="C33" t="str">
            <v>Any reimbursable bank fees associated with the matter.  This type of expense is more typically reimbursed outside the US.</v>
          </cell>
        </row>
        <row r="34">
          <cell r="A34">
            <v>94</v>
          </cell>
          <cell r="B34" t="str">
            <v>Process Server Fees</v>
          </cell>
          <cell r="C34" t="str">
            <v>Any charge or fee that is associated with Process Serving and the serving of court papers and documents.</v>
          </cell>
        </row>
      </sheetData>
      <sheetData sheetId="17" refreshError="1"/>
      <sheetData sheetId="1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Wright, Jane" refreshedDate="43061.58614861111" createdVersion="3" refreshedVersion="6" minRefreshableVersion="3" recordCount="1">
  <cacheSource type="worksheet">
    <worksheetSource name="BillDetail_List"/>
  </cacheSource>
  <cacheFields count="55">
    <cacheField name="Item No" numFmtId="0">
      <sharedItems containsNonDate="0" containsString="0" containsBlank="1" containsNumber="1" containsInteger="1" minValue="1" maxValue="511" count="512">
        <m/>
        <n v="482" u="1"/>
        <n v="417" u="1"/>
        <n v="25" u="1"/>
        <n v="94" u="1"/>
        <n v="352" u="1"/>
        <n v="287" u="1"/>
        <n v="239" u="1"/>
        <n v="174" u="1"/>
        <n v="450" u="1"/>
        <n v="385" u="1"/>
        <n v="23" u="1"/>
        <n v="86" u="1"/>
        <n v="320" u="1"/>
        <n v="223" u="1"/>
        <n v="158" u="1"/>
        <n v="483" u="1"/>
        <n v="418" u="1"/>
        <n v="353" u="1"/>
        <n v="21" u="1"/>
        <n v="78" u="1"/>
        <n v="288" u="1"/>
        <n v="207" u="1"/>
        <n v="142" u="1"/>
        <n v="451" u="1"/>
        <n v="386" u="1"/>
        <n v="321" u="1"/>
        <n v="19" u="1"/>
        <n v="70" u="1"/>
        <n v="256" u="1"/>
        <n v="191" u="1"/>
        <n v="127" u="1"/>
        <n v="484" u="1"/>
        <n v="419" u="1"/>
        <n v="354" u="1"/>
        <n v="289" u="1"/>
        <n v="17" u="1"/>
        <n v="63" u="1"/>
        <n v="240" u="1"/>
        <n v="175" u="1"/>
        <n v="119" u="1"/>
        <n v="452" u="1"/>
        <n v="387" u="1"/>
        <n v="322" u="1"/>
        <n v="257" u="1"/>
        <n v="59" u="1"/>
        <n v="224" u="1"/>
        <n v="159" u="1"/>
        <n v="485" u="1"/>
        <n v="111" u="1"/>
        <n v="420" u="1"/>
        <n v="355" u="1"/>
        <n v="290" u="1"/>
        <n v="1" u="1"/>
        <n v="55" u="1"/>
        <n v="208" u="1"/>
        <n v="143" u="1"/>
        <n v="453" u="1"/>
        <n v="103" u="1"/>
        <n v="388" u="1"/>
        <n v="323" u="1"/>
        <n v="258" u="1"/>
        <n v="51" u="1"/>
        <n v="192" u="1"/>
        <n v="486" u="1"/>
        <n v="421" u="1"/>
        <n v="95" u="1"/>
        <n v="356" u="1"/>
        <n v="291" u="1"/>
        <n v="241" u="1"/>
        <n v="47" u="1"/>
        <n v="176" u="1"/>
        <n v="454" u="1"/>
        <n v="389" u="1"/>
        <n v="87" u="1"/>
        <n v="324" u="1"/>
        <n v="259" u="1"/>
        <n v="225" u="1"/>
        <n v="43" u="1"/>
        <n v="160" u="1"/>
        <n v="487" u="1"/>
        <n v="422" u="1"/>
        <n v="357" u="1"/>
        <n v="79" u="1"/>
        <n v="292" u="1"/>
        <n v="209" u="1"/>
        <n v="39" u="1"/>
        <n v="144" u="1"/>
        <n v="455" u="1"/>
        <n v="390" u="1"/>
        <n v="325" u="1"/>
        <n v="71" u="1"/>
        <n v="260" u="1"/>
        <n v="193" u="1"/>
        <n v="35" u="1"/>
        <n v="128" u="1"/>
        <n v="488" u="1"/>
        <n v="423" u="1"/>
        <n v="358" u="1"/>
        <n v="293" u="1"/>
        <n v="242" u="1"/>
        <n v="177" u="1"/>
        <n v="120" u="1"/>
        <n v="456" u="1"/>
        <n v="391" u="1"/>
        <n v="326" u="1"/>
        <n v="261" u="1"/>
        <n v="226" u="1"/>
        <n v="161" u="1"/>
        <n v="489" u="1"/>
        <n v="112" u="1"/>
        <n v="424" u="1"/>
        <n v="359" u="1"/>
        <n v="294" u="1"/>
        <n v="210" u="1"/>
        <n v="145" u="1"/>
        <n v="457" u="1"/>
        <n v="104" u="1"/>
        <n v="392" u="1"/>
        <n v="327" u="1"/>
        <n v="262" u="1"/>
        <n v="194" u="1"/>
        <n v="129" u="1"/>
        <n v="490" u="1"/>
        <n v="425" u="1"/>
        <n v="96" u="1"/>
        <n v="360" u="1"/>
        <n v="295" u="1"/>
        <n v="243" u="1"/>
        <n v="178" u="1"/>
        <n v="458" u="1"/>
        <n v="393" u="1"/>
        <n v="88" u="1"/>
        <n v="328" u="1"/>
        <n v="263" u="1"/>
        <n v="227" u="1"/>
        <n v="162" u="1"/>
        <n v="491" u="1"/>
        <n v="426" u="1"/>
        <n v="361" u="1"/>
        <n v="80" u="1"/>
        <n v="296" u="1"/>
        <n v="211" u="1"/>
        <n v="146" u="1"/>
        <n v="459" u="1"/>
        <n v="394" u="1"/>
        <n v="329" u="1"/>
        <n v="72" u="1"/>
        <n v="264" u="1"/>
        <n v="195" u="1"/>
        <n v="130" u="1"/>
        <n v="492" u="1"/>
        <n v="427" u="1"/>
        <n v="362" u="1"/>
        <n v="297" u="1"/>
        <n v="64" u="1"/>
        <n v="244" u="1"/>
        <n v="179" u="1"/>
        <n v="121" u="1"/>
        <n v="460" u="1"/>
        <n v="395" u="1"/>
        <n v="330" u="1"/>
        <n v="265" u="1"/>
        <n v="60" u="1"/>
        <n v="228" u="1"/>
        <n v="163" u="1"/>
        <n v="493" u="1"/>
        <n v="113" u="1"/>
        <n v="428" u="1"/>
        <n v="363" u="1"/>
        <n v="298" u="1"/>
        <n v="56" u="1"/>
        <n v="212" u="1"/>
        <n v="147" u="1"/>
        <n v="461" u="1"/>
        <n v="105" u="1"/>
        <n v="396" u="1"/>
        <n v="331" u="1"/>
        <n v="266" u="1"/>
        <n v="52" u="1"/>
        <n v="196" u="1"/>
        <n v="131" u="1"/>
        <n v="494" u="1"/>
        <n v="429" u="1"/>
        <n v="97" u="1"/>
        <n v="364" u="1"/>
        <n v="299" u="1"/>
        <n v="245" u="1"/>
        <n v="48" u="1"/>
        <n v="180" u="1"/>
        <n v="462" u="1"/>
        <n v="397" u="1"/>
        <n v="89" u="1"/>
        <n v="332" u="1"/>
        <n v="267" u="1"/>
        <n v="229" u="1"/>
        <n v="44" u="1"/>
        <n v="164" u="1"/>
        <n v="495" u="1"/>
        <n v="430" u="1"/>
        <n v="365" u="1"/>
        <n v="81" u="1"/>
        <n v="300" u="1"/>
        <n v="213" u="1"/>
        <n v="40" u="1"/>
        <n v="148" u="1"/>
        <n v="463" u="1"/>
        <n v="398" u="1"/>
        <n v="333" u="1"/>
        <n v="73" u="1"/>
        <n v="268" u="1"/>
        <n v="197" u="1"/>
        <n v="36" u="1"/>
        <n v="132" u="1"/>
        <n v="496" u="1"/>
        <n v="431" u="1"/>
        <n v="366" u="1"/>
        <n v="301" u="1"/>
        <n v="65" u="1"/>
        <n v="246" u="1"/>
        <n v="181" u="1"/>
        <n v="32" u="1"/>
        <n v="122" u="1"/>
        <n v="464" u="1"/>
        <n v="399" u="1"/>
        <n v="334" u="1"/>
        <n v="269" u="1"/>
        <n v="230" u="1"/>
        <n v="165" u="1"/>
        <n v="497" u="1"/>
        <n v="30" u="1"/>
        <n v="114" u="1"/>
        <n v="432" u="1"/>
        <n v="367" u="1"/>
        <n v="302" u="1"/>
        <n v="214" u="1"/>
        <n v="149" u="1"/>
        <n v="465" u="1"/>
        <n v="28" u="1"/>
        <n v="106" u="1"/>
        <n v="400" u="1"/>
        <n v="335" u="1"/>
        <n v="270" u="1"/>
        <n v="198" u="1"/>
        <n v="133" u="1"/>
        <n v="498" u="1"/>
        <n v="433" u="1"/>
        <n v="26" u="1"/>
        <n v="98" u="1"/>
        <n v="368" u="1"/>
        <n v="303" u="1"/>
        <n v="247" u="1"/>
        <n v="182" u="1"/>
        <n v="466" u="1"/>
        <n v="401" u="1"/>
        <n v="24" u="1"/>
        <n v="90" u="1"/>
        <n v="336" u="1"/>
        <n v="271" u="1"/>
        <n v="231" u="1"/>
        <n v="166" u="1"/>
        <n v="499" u="1"/>
        <n v="434" u="1"/>
        <n v="369" u="1"/>
        <n v="22" u="1"/>
        <n v="82" u="1"/>
        <n v="304" u="1"/>
        <n v="215" u="1"/>
        <n v="150" u="1"/>
        <n v="467" u="1"/>
        <n v="402" u="1"/>
        <n v="337" u="1"/>
        <n v="20" u="1"/>
        <n v="74" u="1"/>
        <n v="272" u="1"/>
        <n v="199" u="1"/>
        <n v="134" u="1"/>
        <n v="500" u="1"/>
        <n v="435" u="1"/>
        <n v="370" u="1"/>
        <n v="305" u="1"/>
        <n v="18" u="1"/>
        <n v="66" u="1"/>
        <n v="248" u="1"/>
        <n v="183" u="1"/>
        <n v="123" u="1"/>
        <n v="468" u="1"/>
        <n v="403" u="1"/>
        <n v="338" u="1"/>
        <n v="273" u="1"/>
        <n v="16" u="1"/>
        <n v="61" u="1"/>
        <n v="232" u="1"/>
        <n v="167" u="1"/>
        <n v="501" u="1"/>
        <n v="115" u="1"/>
        <n v="436" u="1"/>
        <n v="371" u="1"/>
        <n v="306" u="1"/>
        <n v="15" u="1"/>
        <n v="57" u="1"/>
        <n v="216" u="1"/>
        <n v="151" u="1"/>
        <n v="469" u="1"/>
        <n v="107" u="1"/>
        <n v="404" u="1"/>
        <n v="339" u="1"/>
        <n v="274" u="1"/>
        <n v="14" u="1"/>
        <n v="53" u="1"/>
        <n v="200" u="1"/>
        <n v="135" u="1"/>
        <n v="502" u="1"/>
        <n v="437" u="1"/>
        <n v="99" u="1"/>
        <n v="372" u="1"/>
        <n v="307" u="1"/>
        <n v="249" u="1"/>
        <n v="13" u="1"/>
        <n v="49" u="1"/>
        <n v="184" u="1"/>
        <n v="470" u="1"/>
        <n v="405" u="1"/>
        <n v="91" u="1"/>
        <n v="340" u="1"/>
        <n v="275" u="1"/>
        <n v="233" u="1"/>
        <n v="12" u="1"/>
        <n v="45" u="1"/>
        <n v="168" u="1"/>
        <n v="503" u="1"/>
        <n v="438" u="1"/>
        <n v="373" u="1"/>
        <n v="83" u="1"/>
        <n v="308" u="1"/>
        <n v="217" u="1"/>
        <n v="11" u="1"/>
        <n v="41" u="1"/>
        <n v="152" u="1"/>
        <n v="471" u="1"/>
        <n v="406" u="1"/>
        <n v="341" u="1"/>
        <n v="75" u="1"/>
        <n v="276" u="1"/>
        <n v="201" u="1"/>
        <n v="10" u="1"/>
        <n v="37" u="1"/>
        <n v="136" u="1"/>
        <n v="504" u="1"/>
        <n v="439" u="1"/>
        <n v="374" u="1"/>
        <n v="309" u="1"/>
        <n v="67" u="1"/>
        <n v="250" u="1"/>
        <n v="185" u="1"/>
        <n v="9" u="1"/>
        <n v="33" u="1"/>
        <n v="124" u="1"/>
        <n v="472" u="1"/>
        <n v="407" u="1"/>
        <n v="342" u="1"/>
        <n v="277" u="1"/>
        <n v="234" u="1"/>
        <n v="169" u="1"/>
        <n v="505" u="1"/>
        <n v="8" u="1"/>
        <n v="116" u="1"/>
        <n v="440" u="1"/>
        <n v="375" u="1"/>
        <n v="310" u="1"/>
        <n v="218" u="1"/>
        <n v="153" u="1"/>
        <n v="473" u="1"/>
        <n v="108" u="1"/>
        <n v="408" u="1"/>
        <n v="343" u="1"/>
        <n v="278" u="1"/>
        <n v="202" u="1"/>
        <n v="137" u="1"/>
        <n v="506" u="1"/>
        <n v="441" u="1"/>
        <n v="7" u="1"/>
        <n v="100" u="1"/>
        <n v="376" u="1"/>
        <n v="311" u="1"/>
        <n v="251" u="1"/>
        <n v="186" u="1"/>
        <n v="474" u="1"/>
        <n v="409" u="1"/>
        <n v="92" u="1"/>
        <n v="344" u="1"/>
        <n v="279" u="1"/>
        <n v="235" u="1"/>
        <n v="170" u="1"/>
        <n v="507" u="1"/>
        <n v="442" u="1"/>
        <n v="377" u="1"/>
        <n v="6" u="1"/>
        <n v="84" u="1"/>
        <n v="312" u="1"/>
        <n v="219" u="1"/>
        <n v="154" u="1"/>
        <n v="475" u="1"/>
        <n v="410" u="1"/>
        <n v="345" u="1"/>
        <n v="76" u="1"/>
        <n v="280" u="1"/>
        <n v="203" u="1"/>
        <n v="138" u="1"/>
        <n v="508" u="1"/>
        <n v="443" u="1"/>
        <n v="378" u="1"/>
        <n v="313" u="1"/>
        <n v="5" u="1"/>
        <n v="68" u="1"/>
        <n v="252" u="1"/>
        <n v="187" u="1"/>
        <n v="125" u="1"/>
        <n v="476" u="1"/>
        <n v="411" u="1"/>
        <n v="346" u="1"/>
        <n v="281" u="1"/>
        <n v="62" u="1"/>
        <n v="236" u="1"/>
        <n v="171" u="1"/>
        <n v="509" u="1"/>
        <n v="117" u="1"/>
        <n v="444" u="1"/>
        <n v="379" u="1"/>
        <n v="314" u="1"/>
        <n v="4" u="1"/>
        <n v="58" u="1"/>
        <n v="220" u="1"/>
        <n v="155" u="1"/>
        <n v="477" u="1"/>
        <n v="109" u="1"/>
        <n v="412" u="1"/>
        <n v="347" u="1"/>
        <n v="282" u="1"/>
        <n v="54" u="1"/>
        <n v="204" u="1"/>
        <n v="139" u="1"/>
        <n v="510" u="1"/>
        <n v="445" u="1"/>
        <n v="101" u="1"/>
        <n v="380" u="1"/>
        <n v="315" u="1"/>
        <n v="253" u="1"/>
        <n v="50" u="1"/>
        <n v="188" u="1"/>
        <n v="478" u="1"/>
        <n v="413" u="1"/>
        <n v="93" u="1"/>
        <n v="348" u="1"/>
        <n v="283" u="1"/>
        <n v="237" u="1"/>
        <n v="46" u="1"/>
        <n v="172" u="1"/>
        <n v="511" u="1"/>
        <n v="446" u="1"/>
        <n v="381" u="1"/>
        <n v="85" u="1"/>
        <n v="316" u="1"/>
        <n v="221" u="1"/>
        <n v="3" u="1"/>
        <n v="42" u="1"/>
        <n v="156" u="1"/>
        <n v="479" u="1"/>
        <n v="414" u="1"/>
        <n v="349" u="1"/>
        <n v="77" u="1"/>
        <n v="284" u="1"/>
        <n v="205" u="1"/>
        <n v="38" u="1"/>
        <n v="140" u="1"/>
        <n v="447" u="1"/>
        <n v="382" u="1"/>
        <n v="317" u="1"/>
        <n v="69" u="1"/>
        <n v="254" u="1"/>
        <n v="189" u="1"/>
        <n v="34" u="1"/>
        <n v="126" u="1"/>
        <n v="480" u="1"/>
        <n v="415" u="1"/>
        <n v="350" u="1"/>
        <n v="285" u="1"/>
        <n v="238" u="1"/>
        <n v="173" u="1"/>
        <n v="31" u="1"/>
        <n v="118" u="1"/>
        <n v="448" u="1"/>
        <n v="383" u="1"/>
        <n v="318" u="1"/>
        <n v="222" u="1"/>
        <n v="157" u="1"/>
        <n v="2" u="1"/>
        <n v="481" u="1"/>
        <n v="29" u="1"/>
        <n v="110" u="1"/>
        <n v="416" u="1"/>
        <n v="351" u="1"/>
        <n v="286" u="1"/>
        <n v="206" u="1"/>
        <n v="141" u="1"/>
        <n v="449" u="1"/>
        <n v="27" u="1"/>
        <n v="102" u="1"/>
        <n v="384" u="1"/>
        <n v="319" u="1"/>
        <n v="255" u="1"/>
        <n v="190" u="1"/>
      </sharedItems>
    </cacheField>
    <cacheField name="Entry No" numFmtId="0">
      <sharedItems containsNonDate="0" containsString="0" containsBlank="1"/>
    </cacheField>
    <cacheField name="Part ID" numFmtId="0">
      <sharedItems containsNonDate="0" containsString="0" containsBlank="1" containsNumber="1" containsInteger="1" minValue="1" maxValue="2" count="3">
        <m/>
        <n v="2" u="1"/>
        <n v="1" u="1"/>
      </sharedItems>
    </cacheField>
    <cacheField name="Date" numFmtId="14">
      <sharedItems containsNonDate="0" containsDate="1" containsString="0" containsBlank="1" minDate="2010-01-18T00:00:00" maxDate="2016-06-19T00:00:00" count="385">
        <m/>
        <d v="2010-09-29T00:00:00" u="1"/>
        <d v="2010-10-25T00:00:00" u="1"/>
        <d v="2012-09-29T00:00:00" u="1"/>
        <d v="2012-10-25T00:00:00" u="1"/>
        <d v="2010-12-17T00:00:00" u="1"/>
        <d v="2012-11-21T00:00:00" u="1"/>
        <d v="2010-12-19T00:00:00" u="1"/>
        <d v="2012-11-23T00:00:00" u="1"/>
        <d v="2012-12-19T00:00:00" u="1"/>
        <d v="2010-12-21T00:00:00" u="1"/>
        <d v="2012-12-21T00:00:00" u="1"/>
        <d v="2011-01-02T00:00:00" u="1"/>
        <d v="2013-01-02T00:00:00" u="1"/>
        <d v="2012-10-31T00:00:00" u="1"/>
        <d v="2010-12-23T00:00:00" u="1"/>
        <d v="2012-11-27T00:00:00" u="1"/>
        <d v="2013-01-04T00:00:00" u="1"/>
        <d v="2010-11-29T00:00:00" u="1"/>
        <d v="2011-01-06T00:00:00" u="1"/>
        <d v="2013-01-06T00:00:00" u="1"/>
        <d v="2013-02-02T00:00:00" u="1"/>
        <d v="2011-01-08T00:00:00" u="1"/>
        <d v="2013-01-08T00:00:00" u="1"/>
        <d v="2013-02-04T00:00:00" u="1"/>
        <d v="2011-01-10T00:00:00" u="1"/>
        <d v="2013-01-10T00:00:00" u="1"/>
        <d v="2012-02-06T00:00:00" u="1"/>
        <d v="2013-02-06T00:00:00" u="1"/>
        <d v="2011-01-12T00:00:00" u="1"/>
        <d v="2011-02-08T00:00:00" u="1"/>
        <d v="2013-01-12T00:00:00" u="1"/>
        <d v="2013-02-08T00:00:00" u="1"/>
        <d v="2013-03-04T00:00:00" u="1"/>
        <d v="2011-01-14T00:00:00" u="1"/>
        <d v="2013-01-14T00:00:00" u="1"/>
        <d v="2012-03-06T00:00:00" u="1"/>
        <d v="2011-04-02T00:00:00" u="1"/>
        <d v="2013-03-06T00:00:00" u="1"/>
        <d v="2013-04-02T00:00:00" u="1"/>
        <d v="2011-01-16T00:00:00" u="1"/>
        <d v="2013-01-16T00:00:00" u="1"/>
        <d v="2013-02-12T00:00:00" u="1"/>
        <d v="2011-04-04T00:00:00" u="1"/>
        <d v="2013-03-08T00:00:00" u="1"/>
        <d v="2013-04-04T00:00:00" u="1"/>
        <d v="2010-01-18T00:00:00" u="1"/>
        <d v="2011-01-18T00:00:00" u="1"/>
        <d v="2011-02-14T00:00:00" u="1"/>
        <d v="2013-01-18T00:00:00" u="1"/>
        <d v="2013-02-14T00:00:00" u="1"/>
        <d v="2011-04-06T00:00:00" u="1"/>
        <d v="2011-05-02T00:00:00" u="1"/>
        <d v="2012-05-02T00:00:00" u="1"/>
        <d v="2013-05-02T00:00:00" u="1"/>
        <d v="2011-01-20T00:00:00" u="1"/>
        <d v="2011-04-08T00:00:00" u="1"/>
        <d v="2013-03-12T00:00:00" u="1"/>
        <d v="2013-04-08T00:00:00" u="1"/>
        <d v="2014-05-04T00:00:00" u="1"/>
        <d v="2011-01-22T00:00:00" u="1"/>
        <d v="2013-01-22T00:00:00" u="1"/>
        <d v="2013-02-18T00:00:00" u="1"/>
        <d v="2011-04-10T00:00:00" u="1"/>
        <d v="2013-03-14T00:00:00" u="1"/>
        <d v="2013-04-10T00:00:00" u="1"/>
        <d v="2010-06-02T00:00:00" u="1"/>
        <d v="2013-05-06T00:00:00" u="1"/>
        <d v="2011-01-24T00:00:00" u="1"/>
        <d v="2011-02-20T00:00:00" u="1"/>
        <d v="2013-01-24T00:00:00" u="1"/>
        <d v="2013-02-20T00:00:00" u="1"/>
        <d v="2011-04-12T00:00:00" u="1"/>
        <d v="2013-04-12T00:00:00" u="1"/>
        <d v="2013-05-08T00:00:00" u="1"/>
        <d v="2011-01-26T00:00:00" u="1"/>
        <d v="2013-02-22T00:00:00" u="1"/>
        <d v="2011-04-14T00:00:00" u="1"/>
        <d v="2013-03-18T00:00:00" u="1"/>
        <d v="2010-06-06T00:00:00" u="1"/>
        <d v="2012-05-10T00:00:00" u="1"/>
        <d v="2013-05-10T00:00:00" u="1"/>
        <d v="2013-07-02T00:00:00" u="1"/>
        <d v="2011-01-28T00:00:00" u="1"/>
        <d v="2013-01-28T00:00:00" u="1"/>
        <d v="2011-04-16T00:00:00" u="1"/>
        <d v="2013-03-20T00:00:00" u="1"/>
        <d v="2013-04-16T00:00:00" u="1"/>
        <d v="2013-07-04T00:00:00" u="1"/>
        <d v="2011-01-30T00:00:00" u="1"/>
        <d v="2013-01-30T00:00:00" u="1"/>
        <d v="2013-02-26T00:00:00" u="1"/>
        <d v="2011-04-18T00:00:00" u="1"/>
        <d v="2013-03-22T00:00:00" u="1"/>
        <d v="2013-04-18T00:00:00" u="1"/>
        <d v="2013-05-14T00:00:00" u="1"/>
        <d v="2013-06-10T00:00:00" u="1"/>
        <d v="2012-08-02T00:00:00" u="1"/>
        <d v="2011-02-28T00:00:00" u="1"/>
        <d v="2013-02-28T00:00:00" u="1"/>
        <d v="2011-04-20T00:00:00" u="1"/>
        <d v="2010-06-12T00:00:00" u="1"/>
        <d v="2013-05-16T00:00:00" u="1"/>
        <d v="2013-06-12T00:00:00" u="1"/>
        <d v="2010-08-04T00:00:00" u="1"/>
        <d v="2013-07-08T00:00:00" u="1"/>
        <d v="2012-08-04T00:00:00" u="1"/>
        <d v="2011-04-22T00:00:00" u="1"/>
        <d v="2013-03-26T00:00:00" u="1"/>
        <d v="2012-04-22T00:00:00" u="1"/>
        <d v="2013-04-22T00:00:00" u="1"/>
        <d v="2010-07-10T00:00:00" u="1"/>
        <d v="2013-07-10T00:00:00" u="1"/>
        <d v="2012-08-06T00:00:00" u="1"/>
        <d v="2012-09-02T00:00:00" u="1"/>
        <d v="2011-04-24T00:00:00" u="1"/>
        <d v="2013-03-28T00:00:00" u="1"/>
        <d v="2013-04-24T00:00:00" u="1"/>
        <d v="2013-05-20T00:00:00" u="1"/>
        <d v="2013-07-12T00:00:00" u="1"/>
        <d v="2012-08-08T00:00:00" u="1"/>
        <d v="2011-09-04T00:00:00" u="1"/>
        <d v="2012-09-04T00:00:00" u="1"/>
        <d v="2011-04-26T00:00:00" u="1"/>
        <d v="2013-04-26T00:00:00" u="1"/>
        <d v="2013-05-22T00:00:00" u="1"/>
        <d v="2012-07-14T00:00:00" u="1"/>
        <d v="2012-08-10T00:00:00" u="1"/>
        <d v="2014-07-14T00:00:00" u="1"/>
        <d v="2016-06-18T00:00:00" u="1"/>
        <d v="2012-09-06T00:00:00" u="1"/>
        <d v="2011-04-28T00:00:00" u="1"/>
        <d v="2013-04-28T00:00:00" u="1"/>
        <d v="2010-06-20T00:00:00" u="1"/>
        <d v="2013-05-24T00:00:00" u="1"/>
        <d v="2012-08-12T00:00:00" u="1"/>
        <d v="2014-07-16T00:00:00" u="1"/>
        <d v="2012-09-08T00:00:00" u="1"/>
        <d v="2012-10-04T00:00:00" u="1"/>
        <d v="2011-04-30T00:00:00" u="1"/>
        <d v="2010-05-26T00:00:00" u="1"/>
        <d v="2012-04-30T00:00:00" u="1"/>
        <d v="2013-04-30T00:00:00" u="1"/>
        <d v="2012-08-14T00:00:00" u="1"/>
        <d v="2011-09-10T00:00:00" u="1"/>
        <d v="2012-09-10T00:00:00" u="1"/>
        <d v="2012-10-06T00:00:00" u="1"/>
        <d v="2013-06-24T00:00:00" u="1"/>
        <d v="2012-08-16T00:00:00" u="1"/>
        <d v="2012-09-12T00:00:00" u="1"/>
        <d v="2011-10-08T00:00:00" u="1"/>
        <d v="2012-10-08T00:00:00" u="1"/>
        <d v="2013-05-30T00:00:00" u="1"/>
        <d v="2010-07-22T00:00:00" u="1"/>
        <d v="2013-06-26T00:00:00" u="1"/>
        <d v="2010-09-14T00:00:00" u="1"/>
        <d v="2012-09-14T00:00:00" u="1"/>
        <d v="2012-10-10T00:00:00" u="1"/>
        <d v="2012-11-06T00:00:00" u="1"/>
        <d v="2012-12-02T00:00:00" u="1"/>
        <d v="2013-08-20T00:00:00" u="1"/>
        <d v="2012-09-16T00:00:00" u="1"/>
        <d v="2014-08-20T00:00:00" u="1"/>
        <d v="2010-11-08T00:00:00" u="1"/>
        <d v="2012-10-12T00:00:00" u="1"/>
        <d v="2010-12-04T00:00:00" u="1"/>
        <d v="2012-11-08T00:00:00" u="1"/>
        <d v="2012-12-04T00:00:00" u="1"/>
        <d v="2010-06-30T00:00:00" u="1"/>
        <d v="2012-09-18T00:00:00" u="1"/>
        <d v="2010-12-06T00:00:00" u="1"/>
        <d v="2012-11-10T00:00:00" u="1"/>
        <d v="2012-12-06T00:00:00" u="1"/>
        <d v="2012-09-20T00:00:00" u="1"/>
        <d v="2010-12-08T00:00:00" u="1"/>
        <d v="2012-11-12T00:00:00" u="1"/>
        <d v="2013-07-30T00:00:00" u="1"/>
        <d v="2012-09-22T00:00:00" u="1"/>
        <d v="2010-12-10T00:00:00" u="1"/>
        <d v="2012-11-14T00:00:00" u="1"/>
        <d v="2012-12-10T00:00:00" u="1"/>
        <d v="2012-09-24T00:00:00" u="1"/>
        <d v="2010-12-12T00:00:00" u="1"/>
        <d v="2012-11-16T00:00:00" u="1"/>
        <d v="2012-12-12T00:00:00" u="1"/>
        <d v="2011-09-26T00:00:00" u="1"/>
        <d v="2012-09-26T00:00:00" u="1"/>
        <d v="2012-10-22T00:00:00" u="1"/>
        <d v="2010-12-14T00:00:00" u="1"/>
        <d v="2012-11-18T00:00:00" u="1"/>
        <d v="2012-12-14T00:00:00" u="1"/>
        <d v="2010-10-24T00:00:00" u="1"/>
        <d v="2012-09-28T00:00:00" u="1"/>
        <d v="2012-10-24T00:00:00" u="1"/>
        <d v="2010-12-16T00:00:00" u="1"/>
        <d v="2012-09-30T00:00:00" u="1"/>
        <d v="2012-10-26T00:00:00" u="1"/>
        <d v="2010-12-18T00:00:00" u="1"/>
        <d v="2012-12-18T00:00:00" u="1"/>
        <d v="2010-12-20T00:00:00" u="1"/>
        <d v="2011-10-30T00:00:00" u="1"/>
        <d v="2010-12-22T00:00:00" u="1"/>
        <d v="2012-11-26T00:00:00" u="1"/>
        <d v="2011-01-03T00:00:00" u="1"/>
        <d v="2013-01-03T00:00:00" u="1"/>
        <d v="2011-02-01T00:00:00" u="1"/>
        <d v="2013-02-01T00:00:00" u="1"/>
        <d v="2012-11-30T00:00:00" u="1"/>
        <d v="2011-02-03T00:00:00" u="1"/>
        <d v="2013-01-07T00:00:00" u="1"/>
        <d v="2011-02-05T00:00:00" u="1"/>
        <d v="2013-01-09T00:00:00" u="1"/>
        <d v="2012-02-05T00:00:00" u="1"/>
        <d v="2011-03-01T00:00:00" u="1"/>
        <d v="2013-02-05T00:00:00" u="1"/>
        <d v="2013-03-01T00:00:00" u="1"/>
        <d v="2011-02-07T00:00:00" u="1"/>
        <d v="2013-01-11T00:00:00" u="1"/>
        <d v="2011-03-03T00:00:00" u="1"/>
        <d v="2013-02-07T00:00:00" u="1"/>
        <d v="2011-02-09T00:00:00" u="1"/>
        <d v="2011-03-05T00:00:00" u="1"/>
        <d v="2011-04-01T00:00:00" u="1"/>
        <d v="2013-03-05T00:00:00" u="1"/>
        <d v="2013-04-01T00:00:00" u="1"/>
        <d v="2011-02-11T00:00:00" u="1"/>
        <d v="2013-01-15T00:00:00" u="1"/>
        <d v="2011-03-07T00:00:00" u="1"/>
        <d v="2013-02-11T00:00:00" u="1"/>
        <d v="2013-04-03T00:00:00" u="1"/>
        <d v="2011-02-13T00:00:00" u="1"/>
        <d v="2013-01-17T00:00:00" u="1"/>
        <d v="2011-03-09T00:00:00" u="1"/>
        <d v="2013-02-13T00:00:00" u="1"/>
        <d v="2013-05-01T00:00:00" u="1"/>
        <d v="2010-01-19T00:00:00" u="1"/>
        <d v="2011-02-15T00:00:00" u="1"/>
        <d v="2011-03-11T00:00:00" u="1"/>
        <d v="2013-02-15T00:00:00" u="1"/>
        <d v="2012-03-11T00:00:00" u="1"/>
        <d v="2013-03-11T00:00:00" u="1"/>
        <d v="2013-04-07T00:00:00" u="1"/>
        <d v="2013-05-03T00:00:00" u="1"/>
        <d v="2010-01-21T00:00:00" u="1"/>
        <d v="2012-01-21T00:00:00" u="1"/>
        <d v="2011-02-17T00:00:00" u="1"/>
        <d v="2013-01-21T00:00:00" u="1"/>
        <d v="2011-03-13T00:00:00" u="1"/>
        <d v="2013-02-17T00:00:00" u="1"/>
        <d v="2013-03-13T00:00:00" u="1"/>
        <d v="2013-04-09T00:00:00" u="1"/>
        <d v="2011-02-19T00:00:00" u="1"/>
        <d v="2013-01-23T00:00:00" u="1"/>
        <d v="2012-02-19T00:00:00" u="1"/>
        <d v="2011-03-15T00:00:00" u="1"/>
        <d v="2013-02-19T00:00:00" u="1"/>
        <d v="2013-03-15T00:00:00" u="1"/>
        <d v="2013-04-11T00:00:00" u="1"/>
        <d v="2013-05-07T00:00:00" u="1"/>
        <d v="2013-06-03T00:00:00" u="1"/>
        <d v="2011-02-21T00:00:00" u="1"/>
        <d v="2013-01-25T00:00:00" u="1"/>
        <d v="2011-03-17T00:00:00" u="1"/>
        <d v="2013-02-21T00:00:00" u="1"/>
        <d v="2013-05-09T00:00:00" u="1"/>
        <d v="2013-06-05T00:00:00" u="1"/>
        <d v="2011-02-23T00:00:00" u="1"/>
        <d v="2011-03-19T00:00:00" u="1"/>
        <d v="2013-03-19T00:00:00" u="1"/>
        <d v="2013-04-15T00:00:00" u="1"/>
        <d v="2013-05-11T00:00:00" u="1"/>
        <d v="2013-06-07T00:00:00" u="1"/>
        <d v="2013-07-03T00:00:00" u="1"/>
        <d v="2011-02-25T00:00:00" u="1"/>
        <d v="2013-01-29T00:00:00" u="1"/>
        <d v="2011-03-21T00:00:00" u="1"/>
        <d v="2013-02-25T00:00:00" u="1"/>
        <d v="2013-04-17T00:00:00" u="1"/>
        <d v="2013-05-13T00:00:00" u="1"/>
        <d v="2010-07-05T00:00:00" u="1"/>
        <d v="2013-06-09T00:00:00" u="1"/>
        <d v="2012-08-01T00:00:00" u="1"/>
        <d v="2013-08-01T00:00:00" u="1"/>
        <d v="2011-01-31T00:00:00" u="1"/>
        <d v="2011-02-27T00:00:00" u="1"/>
        <d v="2013-01-31T00:00:00" u="1"/>
        <d v="2011-03-23T00:00:00" u="1"/>
        <d v="2013-02-27T00:00:00" u="1"/>
        <d v="2011-04-19T00:00:00" u="1"/>
        <d v="2013-04-19T00:00:00" u="1"/>
        <d v="2013-05-15T00:00:00" u="1"/>
        <d v="2013-06-11T00:00:00" u="1"/>
        <d v="2010-08-03T00:00:00" u="1"/>
        <d v="2014-06-11T00:00:00" u="1"/>
        <d v="2013-07-07T00:00:00" u="1"/>
        <d v="2012-08-03T00:00:00" u="1"/>
        <d v="2010-03-25T00:00:00" u="1"/>
        <d v="2011-03-25T00:00:00" u="1"/>
        <d v="2013-03-25T00:00:00" u="1"/>
        <d v="2013-04-21T00:00:00" u="1"/>
        <d v="2010-06-13T00:00:00" u="1"/>
        <d v="2013-05-17T00:00:00" u="1"/>
        <d v="2013-07-09T00:00:00" u="1"/>
        <d v="2010-09-01T00:00:00" u="1"/>
        <d v="2012-08-05T00:00:00" u="1"/>
        <d v="2012-09-01T00:00:00" u="1"/>
        <d v="2011-03-27T00:00:00" u="1"/>
        <d v="2013-03-27T00:00:00" u="1"/>
        <d v="2014-03-27T00:00:00" u="1"/>
        <d v="2013-04-23T00:00:00" u="1"/>
        <d v="2014-06-15T00:00:00" u="1"/>
        <d v="2013-07-11T00:00:00" u="1"/>
        <d v="2012-08-07T00:00:00" u="1"/>
        <d v="2014-07-11T00:00:00" u="1"/>
        <d v="2012-09-03T00:00:00" u="1"/>
        <d v="2011-03-29T00:00:00" u="1"/>
        <d v="2013-04-25T00:00:00" u="1"/>
        <d v="2010-07-13T00:00:00" u="1"/>
        <d v="2013-07-13T00:00:00" u="1"/>
        <d v="2012-08-09T00:00:00" u="1"/>
        <d v="2014-07-13T00:00:00" u="1"/>
        <d v="2016-06-17T00:00:00" u="1"/>
        <d v="2012-09-05T00:00:00" u="1"/>
        <d v="2011-10-01T00:00:00" u="1"/>
        <d v="2011-03-31T00:00:00" u="1"/>
        <d v="2013-03-31T00:00:00" u="1"/>
        <d v="2014-03-31T00:00:00" u="1"/>
        <d v="2013-05-23T00:00:00" u="1"/>
        <d v="2013-06-19T00:00:00" u="1"/>
        <d v="2012-08-11T00:00:00" u="1"/>
        <d v="2014-07-15T00:00:00" u="1"/>
        <d v="2012-09-07T00:00:00" u="1"/>
        <d v="2012-10-03T00:00:00" u="1"/>
        <d v="2013-04-29T00:00:00" u="1"/>
        <d v="2011-07-17T00:00:00" u="1"/>
        <d v="2012-08-13T00:00:00" u="1"/>
        <d v="2014-07-17T00:00:00" u="1"/>
        <d v="2012-09-09T00:00:00" u="1"/>
        <d v="2012-10-05T00:00:00" u="1"/>
        <d v="2010-05-27T00:00:00" u="1"/>
        <d v="2010-06-23T00:00:00" u="1"/>
        <d v="2013-06-23T00:00:00" u="1"/>
        <d v="2012-07-19T00:00:00" u="1"/>
        <d v="2013-07-19T00:00:00" u="1"/>
        <d v="2012-08-15T00:00:00" u="1"/>
        <d v="2012-09-11T00:00:00" u="1"/>
        <d v="2012-10-07T00:00:00" u="1"/>
        <d v="2013-11-03T00:00:00" u="1"/>
        <d v="2013-06-25T00:00:00" u="1"/>
        <d v="2010-09-13T00:00:00" u="1"/>
        <d v="2011-09-13T00:00:00" u="1"/>
        <d v="2012-09-13T00:00:00" u="1"/>
        <d v="2011-10-09T00:00:00" u="1"/>
        <d v="2013-05-31T00:00:00" u="1"/>
        <d v="2012-09-15T00:00:00" u="1"/>
        <d v="2012-10-11T00:00:00" u="1"/>
        <d v="2013-10-11T00:00:00" u="1"/>
        <d v="2012-12-03T00:00:00" u="1"/>
        <d v="2013-07-25T00:00:00" u="1"/>
        <d v="2012-09-17T00:00:00" u="1"/>
        <d v="2010-11-09T00:00:00" u="1"/>
        <d v="2010-12-05T00:00:00" u="1"/>
        <d v="2012-11-09T00:00:00" u="1"/>
        <d v="2012-12-05T00:00:00" u="1"/>
        <d v="2012-09-19T00:00:00" u="1"/>
        <d v="2010-12-07T00:00:00" u="1"/>
        <d v="2012-11-11T00:00:00" u="1"/>
        <d v="2010-07-29T00:00:00" u="1"/>
        <d v="2012-07-29T00:00:00" u="1"/>
        <d v="2012-09-21T00:00:00" u="1"/>
        <d v="2012-10-17T00:00:00" u="1"/>
        <d v="2010-12-09T00:00:00" u="1"/>
        <d v="2012-11-13T00:00:00" u="1"/>
        <d v="2012-07-31T00:00:00" u="1"/>
        <d v="2013-07-31T00:00:00" u="1"/>
        <d v="2012-09-23T00:00:00" u="1"/>
        <d v="2012-10-19T00:00:00" u="1"/>
        <d v="2010-12-11T00:00:00" u="1"/>
        <d v="2012-12-11T00:00:00" u="1"/>
        <d v="2012-09-25T00:00:00" u="1"/>
        <d v="2010-12-13T00:00:00" u="1"/>
        <d v="2012-12-13T00:00:00" u="1"/>
        <d v="2012-09-27T00:00:00" u="1"/>
        <d v="2012-10-23T00:00:00" u="1"/>
        <d v="2010-12-15T00:00:00" u="1"/>
      </sharedItems>
    </cacheField>
    <cacheField name="Description of work" numFmtId="0">
      <sharedItems containsNonDate="0" containsBlank="1" count="620" longText="1">
        <m/>
        <s v="Receiving email from counsel and internal discussion with LC regarding bundle index for next week" u="1"/>
        <s v="Updating LC's witness statement in the light of comments from LC and Michael Gillard" u="1"/>
        <s v="Reviewing the Evening Standard further disclosure in depth and considering and drafting bundle index for the specific disclosure hearing; discussing the same internally with LC and email to counsel" u="1"/>
        <s v="Travelling to and from court and waiting for court to begin, including attendances on counsel" u="1"/>
        <s v="Finalising particulars of claim and schedule of loss" u="1"/>
        <s v="Internal meeting with LC and GC regarding service of witness summonses" u="1"/>
        <s v="Further trial work on Day 7; liaising with witnesses; telephone calls with David McKelvey and Billy Allen; perusal of witness statement from David McKelvey" u="1"/>
        <s v="Telephone Call In - Expert" u="1"/>
        <s v="Long telephone call to the Claimant obtaining details of cost of wake and other information for schedule" u="1"/>
        <s v="Preparation on application to amend, including witness statement (10 units): reviewing and making amendments to trial skeleton (20 units);  dealing with security calls and emails (20 units); instructions from counsel and client (10 units); carrying out these tasks before leaving the office at 3.15pm to go and visit potential witness again" u="1"/>
        <s v="Telephone Call In* - Opponent" u="1"/>
        <s v="Telephone Call Out - Opponent" u="1"/>
        <s v="Updating general witnesses schedule" u="1"/>
        <s v="Working on documents all morning and early afternoon (as per emails)" u="1"/>
        <s v="Success Fee on Summarily assessed costs of £5,000 profit costs" u="1"/>
        <s v="Reading Whipps Cross hospital records" u="1"/>
        <s v="Telephone calls with the client regarding general trial issues" u="1"/>
        <s v="Drafting statements of costs (x 2) for the Defendant's application re Part 18 and the Claimant's application dated 20 September (7 units recorded; discounted re summarily assessed costs)" u="1"/>
        <s v="Telephone call with Dave Johnson regarding setting up a meeting with Albert Patrick and search for Galvin records; arranging meeting (including email to LC regarding the same)" u="1"/>
        <s v="Emails to and from Michael Carson regarding Steve Bradley's statement and security concerns" u="1"/>
        <s v="Considering letter from opponents" u="1"/>
        <s v="Paid fee for reading and approving particulars of claim" u="1"/>
        <s v="Reviewing papers and drafting instructions to Dr Unsworth" u="1"/>
        <s v="2% allowance of budget (in accordance with paragraph 7.2(b) of PD 3E)" u="1"/>
        <s v="Taxi to meeting with M Gillard" u="1"/>
        <s v="Taxi" u="1"/>
        <s v="Attending Trial" u="1"/>
        <s v="Finalising Cesar Sepulveda's affidavit and attendance on LC regarding the same" u="1"/>
        <s v="Considering letter from opponents and discussing suggested response with LC" u="1"/>
        <s v="Attending costs budgeting hearing when the matter was further adjourned until 4 March 2013 for a full day. Directions given (i) for the filing of written submissions on the question of costs incurred by the Defendant on its defence; and (ii) for exchange of revised costs budgets; engaged on hearing and attending the other side following hearing regarding the question of mediation and the outstanding disclosure issues. Costs reserved DAVID TEST" u="1"/>
        <s v="Internal discussion with LC; discussing sections in 'Judas Pig' that GC had noted regarding the attack on Peter Wilson and Soho properties; discussing to what extent, if any, the Defendant could rely on it; reviewing the judgment of Eady J regarding the book and discussing the relevant section with LC; agreeing that it was necessary to confirm with Michael Gillard whether, and to what extent, he read/ relied on the book to potentially include in the Reynolds statement" u="1"/>
        <s v="Telephone calls and emails with the client regarding MPS disclosure" u="1"/>
        <s v="Search fees" u="1"/>
        <s v="Telephone Call Out* - Expert" u="1"/>
        <s v="Reviewing LC's draft email to Matthew Jenkins regarding costs budgets and email in response" u="1"/>
        <s v="Attendance on Keith Giles, potential witness, including research into his background with the MPS" u="1"/>
        <s v="Various attendances on LC and GC regarding the Defendant's further disclosure; assisting GC with CMC preparation" u="1"/>
        <s v="Considering Counsel's draft particulars of claim" u="1"/>
        <s v="Internal discussion with LC about the content of letter out regarding wording re journalist's notes" u="1"/>
        <s v="E-Mail Out" u="1"/>
        <s v="Sorting, collating and paginating Whipps Cross Hospital records" u="1"/>
        <s v="Paid insurance premium (inc IPT)" u="1"/>
        <s v="Further witness related work including assisting with schedule of witnesses (10 units); further communications with MPS regarding witnesses and reporting back to Pia Sarma (5 units); considering D Easy response (2 units); working on new disclosure application against the Claimant (5 units) (Note: only 12 units claimed - as billed to the client)" u="1"/>
        <s v="Attending upon Michael Gillard over two days regarding issues on disclosure of journalist's notes and transcription" u="1"/>
        <s v="Attending hearing" u="1"/>
        <s v="Reviewing indexes of additional MPS disclosure documents; preparing one index of documents requested by counsel; internal email to LC &amp; GC" u="1"/>
        <s v="Reviewing and amending LC's first draft of Michael Gillard's trial statement; cross referring to redacted law enforcement agency documents and previous statements; reviewing LC's note of meeting with junior counsel regarding suggested format and amending chronology, headings etc and revising draft statement" u="1"/>
        <s v="Reviewing proposed amendments regarding the Patrick and Michel statements " u="1"/>
        <s v="Paid travel expenses - taxi" u="1"/>
        <s v="Brief on hearing of Claimant's application" u="1"/>
        <s v="Finalising skeleton argument (Included in brief fee)" u="1"/>
        <s v="Preparing PNI forms (x 7) regarding applications to search the register against company names; drafting covering letter to land registry and faxing and sending via DX" u="1"/>
        <s v="Emails re minute of order to/from counsel for Claimant; emails to/from IS. 45 mins" u="1"/>
        <s v="Attending Scotland Yard to review several files of Operation Blackjack documents recently discovered; reviewing all documents with Dave Johnson and GC for relevance to the Eady J order; reviewing whether redactions were necessary and obtaining copies of some of the documents while at New Scotland Yard; going through the documents at a rapid pace and dealing with 5 of the 6 boxes" u="1"/>
        <s v="Drafting attendance note of meeting with Nigel Mawer and research into proceeds of crime legislation for purposes of note" u="1"/>
        <s v="Preparation for conference call and email to other side" u="1"/>
        <s v="Long telephone call to Claimant discussing draft letter of claim and schedule" u="1"/>
        <s v="Internal emails to LC and MA and discussion with LC regarding draft letter applying to vary order of Sharp and updating witness schedule" u="1"/>
        <s v="Fee for witness summons" u="1"/>
        <s v="Reading skeleton arguments of both parties prior to hearing (10 units); review of MPS letter regarding acceptance of service for four witnesses and circulating (2 units); re-arranging telephone conference (2 units); review of order arising from the hearing this day (2 units)" u="1"/>
        <s v="Considering complaints documentation disclosed by Defendant" u="1"/>
        <s v="Viewing the DVD of the CCTV footage from the Central London County Court incident and making chronology" u="1"/>
        <s v="Checking bundles to go to RPC and Hughmans and sending letters (x 2) by fax and DX" u="1"/>
        <s v="Considering schedule received from Counsel (apportioned) " u="1"/>
        <s v="Considering previous further disclosure and drafting letter to Hughmans regarding new article" u="1"/>
        <s v="Telephone Call Out* - Client" u="1"/>
        <s v="Various attendances on Michael Gillard whilst he was attending SMB's offices, including reviewing and discussing the Claimant's Reply, the documents disclosed  in the Evening Standard proceedings that were held by SMB and agreeing a list of things for him to do while at SMB's offices" u="1"/>
        <s v="Attendance on LC regarding RPC's request for a copy of the trial bundle" u="1"/>
        <s v="Fee for consent order" u="1"/>
        <s v="Attendances on LC and GC regarding attending New Scotland Yard and picking up Category 12 documents; attendance upon Sophie Soteriou at New Scotland Yard and receiving the disclosure documents; returning to the office via counsel's chambers and providing copy documents to junior counsel; engaged in attendance, including travel and waiting" u="1"/>
        <s v="Reviewing emails from LC, the other side and counsel regarding various disclosure matters and without prejudice approach; reviewing Michael Gillard's note of Gold meetings" u="1"/>
        <s v="Considering email from the Administrative Court regarding request for restraint order" u="1"/>
        <s v="Working on the file on Day 6 of the trial; paginating Paul Clark's statement, drafting letter to Hughmans and updating bundle index" u="1"/>
        <s v="Letter Out - Other miscellaneous_x000a_" u="1"/>
        <s v="Drafting and sending letter of response to MPS regarding third party disclosure and the request for the Claimant's disclosure" u="1"/>
        <s v="Reviewing letter received from the land registry and enclosures and internal emails to/ from MA regarding Galleons Reach Limited property" u="1"/>
        <s v="Reviewing Flood statement received this day; cross referring to Evening Standard statement and Flood's previous statements; reviewing documents to see what they/SMB knew about individuals in respect of which police national computer records were required" u="1"/>
        <s v="Reviewing latest documents that had become available and drafting further disclosure list; sending to team for comment" u="1"/>
        <s v="Drafting skeleton argument; list of authorities; considering draft witness statement; considering MPS evidence and response. 4 hours (Included in brief fee)" u="1"/>
        <s v="Considering email from Nick Pierce regarding consent order" u="1"/>
        <s v="Telephone Call In&quot; - Client" u="1"/>
        <s v="Telephone Call In* - Client" u="1"/>
        <s v="Telephone Call Out - Client" u="1"/>
        <s v="Emails to Pia Sarma and counsels' chambers regarding payments and Mark Lake regarding his fees and email to client generally on costs and costs budgeting related issues" u="1"/>
        <s v="Internal discussion with LC regarding Tugendhat J recusing himself and the Defendant's position" u="1"/>
        <s v="Letter Out " u="1"/>
        <s v="Searching for and obtaining further copies of Danny Woollard's books for use in the trial" u="1"/>
        <s v="Letter Out- Court" u="1"/>
        <s v="Drafting email to Nick Pierce regarding bundle index, ex-parte order and any evidence in response" u="1"/>
        <s v="Preparing Part 2 of the written analysis of the Claimant's reply" u="1"/>
        <s v="Dealing with security issues and drafting long email to Pia Sarma as to the position; reviewing the issues that needed evidencing prior to telephone call to Dave Johnson" u="1"/>
        <s v="Drafting email to Michael Gillard regarding his statement and documents he had requested" u="1"/>
        <s v="Confirming that documents disclosed under category 26d were correct and that reference numbers were CRO numbers" u="1"/>
        <s v="Brief for Defendants - See Tranche dates 13/3/, 18/3/, 1/4, &amp; 12/4 (Brief Fee £75,000)" u="1"/>
        <s v="Consideration of Defendant's draft directions " u="1"/>
        <s v="Letter Out* - General Practitioner" u="1"/>
        <s v="Considering letter from Mark Lake and reviewing counsel's opinion received from him regarding his clients" u="1"/>
        <s v="Preparing index and bundle of Defendant's further disclosure documents" u="1"/>
        <s v="Informing witnesses of judgment and outcome of case" u="1"/>
        <s v="Courier's charges" u="1"/>
        <s v="Comparing defences; finalising table and internal discussion with LC" u="1"/>
        <s v="Attending counsel in conference (with LC - as above)" u="1"/>
        <s v="Final review of CCTV footage in order to draft an explanatory note for the  judge; drafting the note, discussing and finalising with LC" u="1"/>
        <s v="Considering emails from Michael Gillard regarding murder and Billy Allen's 'set up' note" u="1"/>
        <s v="Reading documents including typed transcripts this day before service" u="1"/>
        <s v="Further review of witness evidence and disclosure documents and amending junior counsel's schedule of factual propositions" u="1"/>
        <s v="Cab to court with papers" u="1"/>
        <s v="Amending exhibits to LC's witness statement following comments from counsel" u="1"/>
        <s v="Considering letter received from MPS" u="1"/>
        <s v="Attending hearing where costs summarily assessed" u="1"/>
        <s v="Attending junior counsel in conference in chambers (with LC - as above)" u="1"/>
        <s v="Considering Counsel's amendments to letter of claim (apportioned)" u="1"/>
        <s v="Considering Counsel's amendments to letter or claim (apportioned)" u="1"/>
        <s v="Preparing template letter for former officers" u="1"/>
        <s v="Attending court for costs budget hearing (with LC - as above)" u="1"/>
        <s v="Telephone and email attendances on Tony Thompson regarding his signed witness statement" u="1"/>
        <s v="Drafting instructions to Counsel" u="1"/>
        <s v="Paid fee for copy hospital records" u="1"/>
        <s v="Internal discussions and emails with GC about Peter Michel's evidence over 2 days (10 units); dealing with emails and amending witness statement schedules (10 units); emails to Peter Wilson and Jeff Edwards (3 units)" u="1"/>
        <s v="Further telephone call from Ken White regarding the sex industry in Soho" u="1"/>
        <s v="Drafting email to Pia Sarma with a rough costs update and the strategy regarding the allocation questionnaire etc" u="1"/>
        <s v="E-Mail Out&quot;" u="1"/>
        <s v="Letter Out* - Expert_x000a_" u="1"/>
        <s v="Agreeing revised list of things to be done with LC" u="1"/>
        <s v="Reviewing disclosure files and drafting letter to MPS regarding documents relied on by the Defendant relating to the Central London County Court assault and other matters" u="1"/>
        <s v="Attendances on GC regarding filing of witness summary application" u="1"/>
        <s v="Reviewing MA's draft index for PII hearing bundle; re-ordering, considering orders and missing documents running through marked up hard copy with MA" u="1"/>
        <s v="Working on documents whilst travelling back from meeting with potential witness; working on documents on the journey and at office before meeting with DC Staunton" u="1"/>
        <s v="Refresher" u="1"/>
        <s v="Telephone Call In* - Counsel's clerk" u="1"/>
        <s v="Telephone Call Out - Counsel's clerk" u="1"/>
        <s v="Mini cab" u="1"/>
        <s v="Purchase of book 'Wild Cats'" u="1"/>
        <s v="Assembling draft bundle for hearing on 8 October; revising index and noting missing documents" u="1"/>
        <s v="Working on costs budget, including internal discussion with GC regarding the need to differentiate in a later annexe the categories which are both claimed and incurred" u="1"/>
        <s v="Meeting with court security and Dave Johnson and head of News International security - as per detailed attendance note (engaged 10 units in attendance and 10 units in return travel)" u="1"/>
        <s v="Considering issues raised by the interaction between the permission application for witness summaries and obtaining summonses; drafting/ sending note to junior counsel regarding issues and sequence, including whether to seek MPS assistance re witnesses first or after attempting tracing methods" u="1"/>
        <s v="Assisting GC with preparation for the conference with counsel the following day" u="1"/>
        <s v="Reviewing Evening Standard disclosure application and latest correspondence" u="1"/>
        <s v="Long telephone call with the Claimant discussing the financial relationship with the Deceased and his provision for the children" u="1"/>
        <s v="Attending Michel Gillard regarding case developments over the past few days, including security discussion" u="1"/>
        <s v="Land Registry fees" u="1"/>
        <s v="Putting documents in order and indexing following MPS disclosure to send to counsel" u="1"/>
        <s v="Internal meeting with LC and MA to run through urgent tasks to be done in advance of Friday's exchange" u="1"/>
        <s v="Email attendance on Michael Gillard regarding Chigwell Road photographs and Land Registry searches" u="1"/>
        <s v="E-Mail Out*" u="1"/>
        <s v="Letter Out - General Practitioner" u="1"/>
        <s v="Carrying out trial work; working on note on preparation for witnesses on Monday morning" u="1"/>
        <s v="Attendances on counsel by email regarding chronology/ service of MPS documents etc" u="1"/>
        <s v="Drafting email to junior counsel" u="1"/>
        <s v="Letter Out* " u="1"/>
        <s v="Meeting with Dave Johnson and Jim Madden on Day 9 of the trial to discuss Mr Madden as a potential witness; thereafter meeting with Mr Johnson and the defence security team regarding various security and logistics issues" u="1"/>
        <s v="Internal discussion with LC regarding review of Michael Gillard's draft statement and email from him summarising suggested format following meeting with junior counsel" u="1"/>
        <s v="Carrying out research on service of witness summonses and internal discussion with LC" u="1"/>
        <s v="Preparing bill of costs (see also items …)" u="1"/>
        <s v="Investigations and searches re witnesses" u="1"/>
        <s v="Attending junior counsel in telephone conference regarding interim hearing bundles and what had already been disclosed" u="1"/>
        <s v="Considering letter from MPS and discussion regarding this and other correspondence of this day with LC" u="1"/>
        <s v="Taxi - to attend witness" u="1"/>
        <s v="Considering suggested amendment to Peter Michel's statement" u="1"/>
        <s v="Reading ambulance service records" u="1"/>
        <s v="Email to client" u="1"/>
        <s v="Preparation of draft letter to Danny Woollard explaining the effect of the confidential court order, including review of suggested GC amendments" u="1"/>
        <s v="Attending Michael Gillard in afternoon meeting to go through the Claimant's evidence; also discussing the schedule of factual propositions prepared by junior counsel" u="1"/>
        <s v="Various attendances on Michael Gillard during the course of the day regarding typed transcript contents; confirming what could be redacted and what was privileged; discussion regarding disclosure statement and remaining matters to be done pre-exchange of disclosure" u="1"/>
        <s v="Preparation of budegt" u="1"/>
        <s v="Considering without prejudice letter from opponents" u="1"/>
        <s v="Considering email from Nick Pierce and drafting second letter to MPS, including discussing/ revising draft letter with LC" u="1"/>
        <s v="Reviewing and amending the Defendant's costs submissions and reviewing the Claimant's costs submissions" u="1"/>
        <s v="Completing form of authority to access GP records" u="1"/>
        <s v="Email " u="1"/>
        <s v="Reading Danny Woollard book 'Wild Cats' including marking up; reading and sending various emails all day" u="1"/>
        <s v="Discussion regarding brief fees with counsels' clerk" u="1"/>
        <s v="Meeting with Jeff Edwards (with LC - as above)" u="1"/>
        <s v="Amending draft witness summary for Danny Woollard" u="1"/>
        <s v="Preparing first draft of index to PII application hearing bundle; drafting letter to Attorney General regarding Galleons Reach Limited and money laundering allegations; various attendance on LC and GC regarding re-amended defence and reply; updating witness schedules; email to Nick Pierce of MPS; updating the Defendant's witness statement bundle with Jeff Edwards and Albert Patrick witness statements" u="1"/>
        <s v="Preparation of budget" u="1"/>
        <s v="Scanning and emailing Michael Gillard's redacted notes" u="1"/>
        <s v="Preparing copy bundle for counsel; internal discussions with LC and GC" u="1"/>
        <s v="Reviewing costs budgets for both sides" u="1"/>
        <s v="Attending potential witnesses, the Andrews family, (with Michael Gillard) with a view to interviewing them; travelling to and from a remote  Hertfordshire location (the time includes preparation for the meeting)" u="1"/>
        <s v="Paid fee to Counsel - Oliver Williamson for advice" u="1"/>
        <s v="Considering revised draft of particulars of claim and schedule of loss" u="1"/>
        <s v="Preparing copies of Michael Gillard's redacted notes and Operation Houdini documents for third party hearing" u="1"/>
        <s v="Collating documents to be added to the judge's copy of bundle and updating index; updating SMB's copy of the bundle" u="1"/>
        <s v="Paid fee to Counsel - Oliver Williamson for settling letter of claim" u="1"/>
        <s v="Internal emails with LC regarding Snaresbrook Crown Court computer records" u="1"/>
        <s v="Locating Jeff Edwards' postal address for service of summons" u="1"/>
        <s v="Long telephone call to Counsel requesting Counsel to prepare a separate schedule including dependency for children" u="1"/>
        <s v="Considering email received with draft trial bundle A index and email from LC to counsel regarding the same" u="1"/>
        <s v="Attendances on judge's clerk re updating judge's bundle" u="1"/>
        <s v="Telephone Call Out* - Opponent" u="1"/>
        <s v="Paid agents fees" u="1"/>
        <s v="Telephone Call In - Counsel's clerk" u="1"/>
        <s v="Telephone call with Michael Gillard discussing the position regarding what each witness could add etc (as per detailed attendance note)" u="1"/>
        <s v="Preparation for the costs budgeting hearing" u="1"/>
        <s v="Revising and agreeing a list of things to be done with LC" u="1"/>
        <s v="Further emails with counsel regarding letter to MPS; email to Nick Pierce at MPS attaching letter" u="1"/>
        <s v="Consideration of Defendant's disclosure list and checking file for complaints correspondence" u="1"/>
        <s v="Reviewing and amending draft skeleton argument for CMC" u="1"/>
        <s v="Reviewing and amending counsel's draft letter to Hughmans regarding disclosure; referring to pleadings/ RFIs to ensure that references were correct; reviewing the Claimant's latest disclosure to ensure correct references and amending some incorrect dates/references in draft letter; working  on letters out (x 2)" u="1"/>
        <s v="Internal meeting with LC regarding things to be done and for 'catch up' on the file" u="1"/>
        <s v="Long telephone call with Defendant discussing and agreeing directions and timetable" u="1"/>
        <s v="Telephone Call In - Client" u="1"/>
        <s v="Counsel's Brief Fee" u="1"/>
        <s v="Telephone call with Michael Gillard regarding hearing" u="1"/>
        <s v="Reviewing and amending draft witness statement for LC in support of third party application and internal email to LC" u="1"/>
        <s v="Drafting letter to opponents regarding adjourning hearing and further questions" u="1"/>
        <s v="Reviewing Claimant's disclosure list and comparing to the list in the Evening Standard proceedings" u="1"/>
        <s v="Attending Dave Johnson regarding disclosure; having a long discussion about some useful documents which he had found from the DPS boxes" u="1"/>
        <s v="Working on witness related issues, including updating schedules; amending and drafting witness statements and dealing with matters arising this day" u="1"/>
        <s v="Meeting with Mark Lake, solicitor for David McKelvey, explaining the present position in the litigation; going through the amended defence and reply; understanding the new position of officers in their proposed misfeasance in relation to the MPS litigation; suggesting a meeting with DI McKelvey in a social setting near his home so he could get to know LC without formalities or notes or papers etc" u="1"/>
        <s v="Attending junior counsel in conference in chambers, together with Michael Gillard, regarding witness statements, witness summaries and issues and timetabling of next steps (The time includes preparation for the conference, a pre- conference meeting with Michael Gillard and return travel)" u="1"/>
        <s v="Drafting certificate of service" u="1"/>
        <s v="Trial preparation, including attendances on LC and GC and updating witness schedules" u="1"/>
        <s v="Making notes on defence and reply to defence on 2 Garden's Court to confirm what was in issue and research into Ken White's background" u="1"/>
        <s v="Emails to and from Michael Gillard regarding disclosure of trial bundle; checking interim hearing bundles and correspondence to see what had already been disclosed prior to telephone call to junior counsel to discuss; and research into CPR 31.22" u="1"/>
        <s v="Emailing the team about various issues" u="1"/>
        <s v="Various telephone conferences and emails re litigation generally. 1 hour" u="1"/>
        <s v="Attending PTR" u="1"/>
        <s v="Telephone Call Out* - Counsel's clerk" u="1"/>
        <s v="Drafting directions order" u="1"/>
        <s v="Preparing for Trial " u="1"/>
        <s v="Internal meeting with GC regarding disclosure bundles" u="1"/>
        <s v="Third tranche of brief fee 75% for trial 29th April" u="1"/>
        <s v="Reviewing SOCA evidence in breach of confidence proceedings regarding ownership of law enforcement agency documents in its possession and internal email to LC regarding the same" u="1"/>
        <s v="Sending notes to counsel regarding Keltbray and plot(s) of land that Billy Allen had sold and which were said to show the value of land in dispute in the Central London County Court proceedings; considering the position and drafting lengthy email to counsel" u="1"/>
        <s v="Checking bill of costs" u="1"/>
        <s v="Paid fee for copy GP records " u="1"/>
        <s v="Working on final revisions to Michael Gillard's witness statement, including final review of witness statements and bundle (16 units); emails to/ from MPS and with the team on disclosure issues in PII (10 units); initial perusal of the other side's disclosed evidence - 6 witness statements (20 units)" u="1"/>
        <s v="Review of case and considering response to MPS letter and emailing counsel with draft" u="1"/>
        <s v="Internal discussions (x 2) with LC regarding draft statement for potential witness" u="1"/>
        <s v="Review of various drafts from MPS third party application" u="1"/>
        <s v="Internal discussion with LC regarding counsel's suggested witness statement and bundle for CMC" u="1"/>
        <s v="Attending leading and junior counsel in telephone conference regarding costs submissions" u="1"/>
        <s v="Considering the contents of the bundle for the CMC in light of the Claimant's request to use the bundle for 4 October; reviewing the bundle for the previous CMC and internal email to LC regarding the same" u="1"/>
        <s v="Preparing for trial" u="1"/>
        <s v="Dealing with emails with various parties throughout the day, including providing leading counsel with the last volume of documents to assist application" u="1"/>
        <s v="Preparing for PTR" u="1"/>
        <s v="Amending letter out to include two new journalist's notes, including discussing the same with LC" u="1"/>
        <s v="Carrying out clip search regarding fires/ CPOs in Green's Court and Companies House search; drafting note to LC regarding call to Martin McVitie and outcome of research" u="1"/>
        <s v="Considering email from MPS; confirming whether SH CRO already disclosed; and drafting letter to MPS serving application" u="1"/>
        <s v="Reviewing and amending Peter Michel's revised statement; sending to client and counsel for review" u="1"/>
        <s v="Reviewing Solicitors Disciplinary Tribunal judgment regarding Chris Williams and internal email to LC" u="1"/>
        <s v="Amending Michael Gillard's statement with LC following his review of it; saving amended version and sending to counsel" u="1"/>
        <s v="Attendances on counsel by email regarding draft order varying Eady J's order" u="1"/>
        <s v="Witness expenses for trial" u="1"/>
        <s v="Reviewing Steve Bradley's draft witness statement and exhibits; email to counsel regarding the same" u="1"/>
        <s v="Amending instructions to forensic accountant and email to Nigel Mawer" u="1"/>
        <s v="Emails in and out with opponents regarding PTR bundle and applications" u="1"/>
        <s v="Drafting email to counsel regarding letter received" u="1"/>
        <s v="Purchase of Gangland book" u="1"/>
        <s v="Preparing nutshell document for witnesses; review of impact of William Allen statement in case; noting unresolved issues and internal discussions with GC and liaising with him by email; reviewing trial skeleton" u="1"/>
        <s v="Dealing wiith agreement of budget" u="1"/>
        <s v="Hearing on interim application for specific disclosure " u="1"/>
        <s v="Additional preparation of MPS disclosure" u="1"/>
        <s v="Consideration of Dr Crane's report" u="1"/>
        <s v="Telephone Call In - Opponent" u="1"/>
        <s v="Attending trial of action with leading and junior counsel on Day 3 - adjourned part heard" u="1"/>
        <s v="Attending trial of action with leading and junior counsel on Day 5 - adjourned part heard" u="1"/>
        <s v="Assembling exhibit to LC's statement and amending statement to refer to correct page numbers in exhibit LC2" u="1"/>
        <s v="Preparing Trial bundles" u="1"/>
        <s v="Drafting attendance note" u="1"/>
        <s v="Preparation for PTR, including printing off various documents to be taken to court, printing off skeletons and reviewing skeleton of David Lock;  drafting and serving and filing costs schedule regarding strike out application" u="1"/>
        <s v="Drafting instructions to Counsel to advise on quantum" u="1"/>
        <s v="Supplying further documents to court for the hearing the following day" u="1"/>
        <s v="Attending leading and junior counsel in conference in chambers, together with Pia Sarma and Michael Gillard, regarding the inadequacies of the Claimant's disclosure, third party disclosure application, CMC/ trial issues, merits and evidential issues (as per detailed attendance note); engaged in attendance and return travel" u="1"/>
        <s v="(Deliberately blank)" u="1"/>
        <s v="Brief on hearing (claimed/ included in brief fee 29/4/13)" u="1"/>
        <s v="Advice in Conference with IS and AH 2.5 hours including preparation" u="1"/>
        <s v="Review of Flood witness statement and drafting letter to Mark Lake" u="1"/>
        <s v="Working on Hunt disclosure issue and Verite Trust Company and drafting long email to David Steenson" u="1"/>
        <s v="Attending trial of action with leading and junior counsel on Day 2 - adjourned part heard; engaged from 9.45am until 4.30pm, including travel and waiting" u="1"/>
        <s v="Attending Scotland Yard to review documents (with LC - as above)" u="1"/>
        <s v="Internal meeting with LC and MA to review the amount of documents requested by the MPS and to consider which items to disclose and how" u="1"/>
        <s v="Attending junior counsel in conference regarding the proof of evidence exercise and how it should be approached (as per handwritten notes)" u="1"/>
        <s v="Perusing papers and advising over Telephone 1 hour" u="1"/>
        <s v="Drafting email to the client sending over key documents with commentary" u="1"/>
        <s v="Reviewing two third party disclosure applications, the contents of Hughmans' bundle for hearing on 21 May 2012 and the pleadings folders etc and considering contents of the bundle for hearing on 8 October; drafting combined bundle index" u="1"/>
        <s v="Finalising revised statement for LC to go to counsel" u="1"/>
        <s v="Perusal of files containing applications, orders and witness statements; drafting index to bundle as requested by counsel; discussing the same internally with GC and making further amendments to index" u="1"/>
        <s v="Obtaining Michael Gillard's agreement to the draft letter to Hughmans and discussing issues" u="1"/>
        <s v="Telephone consultation, draft submissions re application to discharge order of 8.11.12. 2 hrs" u="1"/>
        <s v="Paid fee to Counsel - Oliver Williamson for settling schedule of loss" u="1"/>
        <s v="Amending and finalising application for permission to serve by alternative methods; assembling copies to be taken to court to be issued" u="1"/>
        <s v="Attending Claimant to take detailed witness statement" u="1"/>
        <s v="Paid fee to Counsel - Oliver Williamson for settling particulars of claim" u="1"/>
        <s v="Dealing with incoming and outgoing emails on witness evidence (10 units); emails regarding PII application (10 units); emails regarding medical evidence (5 units); emails regarding protection measures application (5 units); working on witness summonses (5 units)" u="1"/>
        <s v="Carrying out research into 2 Green's Court; internal email to LC and GC" u="1"/>
        <s v="Telephone Call In* - GP's surgery" u="1"/>
        <s v="ATE Premium" u="1"/>
        <s v="Updating form HA with disbursements; internal email to GC with breakdown of disbursements" u="1"/>
        <s v="Reading Claimant’s submissions and advising over telephone 1 hour 30 mins" u="1"/>
        <s v="Attendance on LC regarding Snaresbrook Crown Court" u="1"/>
        <s v="Drafting claim form" u="1"/>
        <s v="Reading extensive GP records" u="1"/>
        <s v="Attendances on witnesses during trial; various attendances on Billy Allen, Ray Ahearne, David McKelvey post trial, including attendances with LC and counsel; and reviewing which documents to send to Ray Ahearne by email" u="1"/>
        <s v="Further Land Registry fees" u="1"/>
        <s v="Letter Out - Other miscellaneous" u="1"/>
        <s v="Attendances on LC and GC regarding obtaining memorandum of conviction from Snaresbrook Crown Court" u="1"/>
        <s v="Reviewing reply submissions on costs; filing submissions. 1 hour 30 mins" u="1"/>
        <s v="Meeting with costs draftsman to consider the parties' costs budgets and approach to Monday's costs budgeting hearing" u="1"/>
        <s v="Attendance with Michael Gillard to confirm final set of redacted post-publication notes and typed transcript; passing all other copies to him to be destroyed" u="1"/>
        <s v="Internal discussion with MA regarding land registry findings" u="1"/>
        <s v="Considering Defendant's acknowledgment of service " u="1"/>
        <s v="Internal meeting with LC" u="1"/>
        <s v="Considering letter of response from Defendant denying liability" u="1"/>
        <s v="Working on the file on Day 4 of the trial; assembling list of Defendant's witnesses and considering latest state of play; reviewing CCTV footage and the transcript from this day and note to counsel regarding arrival of Phil Mitchell at court" u="1"/>
        <s v="Taxis &amp; subsistence" u="1"/>
        <s v="Attendance on LC to review the schedule of witness contact details" u="1"/>
        <s v="Letter Out - Hospital" u="1"/>
        <s v="Attending at Hughmans' office inspecting documents in the other side's list" u="1"/>
        <s v="Reviewing and amending letter to Malcolm McHaffie at the CPS and assembling attachments" u="1"/>
        <s v="Reviewing, considering, collating and assembling documents to be taken to Jersey to discuss with Peter Michel" u="1"/>
        <s v="Brief on hearing" u="1"/>
        <s v="Consideration of Dr Unsworth's report and covering letter" u="1"/>
        <s v="Drafting a long email containing bullet points of the outcome of the hearing this day for LC's review to send to client" u="1"/>
        <s v="Internal discussion with LC and emails regarding disclosure letter etc" u="1"/>
        <s v="Considering various emails. 30 mins" u="1"/>
        <s v="Further attendances on Michael Carson regarding letter to Hughmans and letter from Stephen Bradley" u="1"/>
        <s v="Considering email from leading counsel regarding suggested letter to court" u="1"/>
        <s v="Drafting form of authorities" u="1"/>
        <s v="Meeting with witness, Albert Patrick, to take details of his evidence" u="1"/>
        <s v="Continuing trial preparation work, including various attendances on LC and GC; attendances on Beverley Nunnery regarding transcript; attendances on judge's clerk regarding CCTV footage; attendances on process server; preparing documents for trial; updating trial bundles; preparing and arranging to send copies of Bundle H to MPS counsel; arranging to send bundles for application to amend the re-amended defence etc" u="1"/>
        <s v="Correspondence with the Defendant on Trial preparations" u="1"/>
        <s v="Meeting with Michael Gillard regarding witness issues" u="1"/>
        <s v="Considering revised agreed directions and finalising directions questionnaire" u="1"/>
        <s v="Working on various witness related issues and problems including emails to/ from counsel and interplay with witness summons/ witness summary (20 units); working on issues regarding disclosure application next week (10 units); emails with GC regarding same and fixing conference and considering Galleons Reach Limited issues arising from email from leading counsel (2 units)" u="1"/>
        <s v="Producing a schedule of witness contact details for the purposes of an application for alternative service of witness summonses" u="1"/>
        <s v="Saving Michael Gillard's updated witness statement in tracked changes; reviewing changes and making revisions; reviewing re-amended defence to make sure all sections of the  justification defence had been covered and noting areas that still need addressing" u="1"/>
        <s v="Updating files to be taken to court this afternoon, including latest skeletons, copies of redacted Crime Report Information System report, witness summonses and further documents that might need to be relied on" u="1"/>
        <s v="Attending costs budgeting hearing when the matter was further adjourned until 4 March 2013 for a full day. Directions given (i) for the filing of written submissions on the question of costs incurred by the Defendant on its defence; and (ii) for exchange of revised costs budgets; engaged on hearing and attending the other side following hearing regarding the question of mediation and the outstanding disclosure issues. Costs reserved" u="1"/>
        <s v="Drafting instructions to expert, Dr Crane, to prepare causation report" u="1"/>
        <s v="Various activities regarding disclosure; attendances on counsel, LC and GC regarding Blackjack documents, protective measures application and trial bundles etc (as per emails); emails with process server; letter to Administrative Court regarding Pomfrett restraint order; preparing Wayne Staunton witness summons and cover letter to court and arranging to issue with the court; updating witness schedules; carrying out Companies House search regarding Balwinder Singh Sandhu; undertaking Land Registry search regarding 52 Rupert Street &amp; 33 Romilly Street and email to Michael Gillard; email attendances on Hughmans regarding trial bundles; attendances on LC and Shereener Browne of counsel; reviewing, organising and preparing index to additional MPS documents; and preparing copies for counsel" u="1"/>
        <s v="Electoral search fees" u="1"/>
        <s v="Attending counsel in telephone conference (with LC - as above)" u="1"/>
        <s v="Preparing interim application for specific disclosure " u="1"/>
        <s v="Considering funeral expenses provided by Claimant" u="1"/>
        <s v="Discussing and advising on costs issues and review of both side's submissions" u="1"/>
        <s v="Attending leading and junior counsel in telephone conference (with LC - as above)" u="1"/>
        <s v="Attendance on Michael Gillard regarding his list of articles and emails to and from Sarah Rook at TNL regarding obtaining further articles" u="1"/>
        <s v="Attending trial of action with leading and junior counsel on Day 6 - adjourned part heard; engaged from 9.40am to 4.40pm, including travelling and waiting" u="1"/>
        <s v="Travelling to Counsel's Chambers to meet with Claimant for the purposes of taking witness statement" u="1"/>
        <s v="Reviewing Claimant's witness evidence" u="1"/>
        <s v="Carrying out various pre-trial work in the afternoon" u="1"/>
        <s v="Drafting letter regarding Tim Smales" u="1"/>
        <s v="Paid fee for preparing report " u="1"/>
        <s v="Email attendances on LC and GC" u="1"/>
        <s v="Reading Dr Crane's report on letter of response" u="1"/>
        <s v="Working on draft without prejudice letter and emails to Pia Sarma and signing off application" u="1"/>
        <s v="Preparation for meeting with David McKelvey" u="1"/>
        <s v="Research into various names and companies mentioned by Billy Allen" u="1"/>
        <s v="Attending junior counsel in telephone conference regarding amending application for permission to serve witness summonses by alternative methods" u="1"/>
        <s v="Preparation prior to meeting at New Scotland Yard and working on emails (10 units); further work on the file following meeting at NSY on emails regarding disclosure and discussion with SB and MA setting out bundle (20 units)" u="1"/>
        <s v="Ordering DVD from Amazon featuring witness" u="1"/>
        <s v="Considering letter from opponents re mediation" u="1"/>
        <s v="Telephone call from Dave Johnson at the MPS regarding bringing unredacted copies of the Crime Report Information System to court this day" u="1"/>
        <s v="Dealing with various emails and working generally on witness evidence and disclosure issues all day; engaged 2 hours dealing with witness evidence and 2 hours dealing with disclosure issues" u="1"/>
        <s v="Reviewing Flood's latest statement from MPS; reviewing exhibited schedule of documents and cross referring to all MPS documents in SMB's possession; internal email to LC setting out outcome of research" u="1"/>
        <s v="Looking over costs schedule and adding up time" u="1"/>
        <s v="Conference with counsel on trial preparations" u="1"/>
        <s v="Drafting long email to Dr Crane asking him to review letter of response" u="1"/>
        <s v="Drafting long email to experts Dr Crane and Dr Unsworth forwarding a copy of the defence" u="1"/>
        <s v="Telephone call from Ken White regarding his draft statement; meeting him to discuss revisions and again to arrange signature after it had been revised and approved" u="1"/>
        <s v="Draft application for permission to serve witness summaries; order; and witness statement; emailed to IS. 1 hour 30 mins" u="1"/>
        <s v="Drafting attendance note of the conference this day" u="1"/>
        <s v="Photocopying for August 2012" u="1"/>
        <s v="Reviewing section in 'Wild Cats' book regarding fight at court; cross referring to the Claimant's reply and discussing discrepancies internally with LC" u="1"/>
        <s v="(To be populated in later version)" u="1"/>
        <s v="Assembling letter to Billy Allen; sending letter by post and email; sending agreed text to Billy Allen as per order" u="1"/>
        <s v="Working on the file on Day 5 of the trial; attendances on Dave Johnson regarding transcripts and bundles for officers; emails with various officers regarding supporting documents; emails with non-officer witnesses regarding security; emails with RPC; working on supporting documents for officer witnesses" u="1"/>
        <s v="Reviewing emails from Michael Gillard regarding Phil Mitchell and 2 Green's Court" u="1"/>
        <s v="Working on application, including amendments to witness statements of LC and Michael Gillard and emails with counsel" u="1"/>
        <s v="Internal meeting with LC to discuss the outcome of his meeting with counsel regarding instructing an expert" u="1"/>
        <s v="Attending trial of action with leading and junior counsel on Day 3 - adjourned part heard; engaged from 8.40am to 6.40pm, including pre-court and post court work on security and dealing with witness issues in relation to Helen Porter, Peter Wilson and further potential witness" u="1"/>
        <s v="Letter Out* - Opponent" u="1"/>
        <s v="Working on disclosure to the other side and other disclosure issues, including review of new bundle and evidence" u="1"/>
        <s v="Internal email to LC regarding update" u="1"/>
        <s v="Starting to draft Ken White's witness statement, including research into the Crime and Disorder Act" u="1"/>
        <s v="Drafting email to potential witness, Martin McVitie, following meeting to confirm the evidence gathering process regarding Galleons Reach and 2 Green's Court" u="1"/>
        <s v="Sorting, collating and paginating extensive GP records" u="1"/>
        <s v="Reviewing CCTV footage of outside court and agreeing with LC to include certain sections in the exhibit to his statement; making notes of times of clips; drafting instructions to Stanley Productions regarding excerpts to be copied and how to do it" u="1"/>
        <s v="Email to junior counsel regarding draft letter to MPS; discussing the same internally with LC and agreeing to send a short letter in response this day" u="1"/>
        <s v="Application fee" u="1"/>
        <s v="Locating Hughmans' explanation as to how the Claimant obtained Cavanagh's statements following a query by LC and internal email to LC regarding the same" u="1"/>
        <s v="Reviewing previous correspondence regarding the parties' approach to the costs budgeting hearing; reviewing previous bundle and drafting email to Hughmans regarding contents of bundle and asking for clarification of their position" u="1"/>
        <s v="Internal discussion with LC regarding notes and Michael Gillard" u="1"/>
        <s v="Preparing bill of costs" u="1"/>
        <s v="Preparing note to counsel regarding discussions with Mark Lake" u="1"/>
        <s v="Updating witness schedules" u="1"/>
        <s v="Attendances on LC regarding officer witnesses; preparing letters for Mick Ellis; Craig Stratford and Clive Timmons; preparing letter to MPS" u="1"/>
        <s v="Preparing schedule of special damages and interest calculation" u="1"/>
        <s v="Drafting letter of claim" u="1"/>
        <s v="Attending junior counsel in telephone conference for an update regarding witnesses and evidence and the disclosure application (as per GC's detailed handwritten notes)" u="1"/>
        <s v="Telephone Call In* - Expert" u="1"/>
        <s v="Telephone Call Out - Expert" u="1"/>
        <s v="Reviewing journalist's notes and transcripts with LC; agreeing relevant pages and sections to be redacted; redacting and copying journalist's notes and redacting transcript entries; removing documents from exhibit to witness statement that could not be disclosed (could only disclose plain paper version); making new paginated copy of exhibit and amending and confirming exhibit page references in witness statement; amending witness statement to provide explanation of redactions" u="1"/>
        <s v="Internal meeting with MA and LC following conference call with counsel" u="1"/>
        <s v="Discussing draft statement for Ken White internally with LC; amending the draft statement following comments from LC; dealing with his suggested changes and considering and adding references to Tony Thompson articles; drafting email to Ken White with the draft statement asking him to comment on certain specific allegations" u="1"/>
        <s v="Consideration of CRU Certificate" u="1"/>
        <s v="Considering Part 36 offer and dependency claim" u="1"/>
        <s v="Working on the file on Day 8 of the trial; telephone call with Billy Allen regarding security/ giving evidence; meeting with Billy Allen and LC; preparing draft witness statement; emails with Mark Lake; preparing documents for Craig Stratford; emails with RPC" u="1"/>
        <s v="Telephone conference with Counsel discussing dependency claim" u="1"/>
        <s v="Final review of costs submissions regarding costs budgeting and discussing MA's proposed minor changes with her" u="1"/>
        <s v="Letter Out - Counsel's clerk" u="1"/>
        <s v="Travelling to and from court in connection with the above attendance" u="1"/>
        <s v="Telephone calls and email to Westminster City Council regarding Freedom of Information Act request" u="1"/>
        <s v="Reviewing disclosure in the confidence proceedings to see what was said regarding transferring documents to SOCA and location of documents; tabbing key documents and discussing internally with LC" u="1"/>
        <s v="Reviewing exhibit to MPS statement of Francis Flood and referring to statement; reviewing latest disclosure from MPS e.g. microfiche records" u="1"/>
        <s v="Reviewing terms of Tugendhat's order in the breach of confidence proceedings and schedule of redactions to see what could be relied on; emails to and from counsel regarding the same" u="1"/>
        <s v="Revised draft submissions on costs; emailed to GMQC; emailed to IS; legalling various articles for Sunday Times re judgment etc; various t/c's 6 hours (£1800, of which 10% claimed)" u="1"/>
        <s v="Drafting witness statement of Claimant" u="1"/>
        <s v="General consideration of schedule and quantum" u="1"/>
        <s v="Reviewing file to see whether counsel had provided a recent assessment of merits and internal email to LC attaching attendance note" u="1"/>
        <s v="Telephone and email attendances on GC and LC; reviewing Cavanagh Crime Report Information System report and witness statements; conducting Land Registry search for Palmer Motors; liaising internally with property department regarding leasehold interest" u="1"/>
        <s v="Emails in and out with opponents regarding trial bundles" u="1"/>
        <s v="Attending counsel in telephone conferences regarding general trial issues" u="1"/>
        <s v="Reviewing and amending junior counsel's draft application and order regarding Woollard CRO/ PNC records" u="1"/>
        <s v="Letter Out* - Court" u="1"/>
        <s v="Letter Out - Expert_x000a_" u="1"/>
        <s v="Preparing witness summonses (x 16) and cover letter to court; carrying out Companies House research regarding Kelli Love and Billy Allen; various attendances on GC, LC and Michael Gillard regarding witness summonses and application to the Administrative Court for Pomfrett restraint order; attending court to issue witness summonses; preparing draft letters to witnesses enclosing witness summonses; amending application to Administrative Court; email to Shereener Browne (second junior counsel) regarding Hunt v others indictments (50 units recorded; discounted re outdoor work)" u="1"/>
        <s v="Reviewing David Steenson's advice and referring to some of the documents that he had mentioned" u="1"/>
        <s v="Review of new information and material and drafting letter and inserts to other side" u="1"/>
        <s v="Internal meeting with LC regarding revised list of things to be done in the short and long term" u="1"/>
        <s v="Considering letter from MPS" u="1"/>
        <s v="Emailing Dave Johnson" u="1"/>
        <s v="Attending trial of action on Day 4 for the afternoon session (with LC &amp; GC); engaged in attendance, including waiting and travel" u="1"/>
        <s v="Paid travel expenses - train" u="1"/>
        <s v="Brief on Defendant's Application" u="1"/>
        <s v="Letter" u="1"/>
        <s v="Reviewing the note of the meeting with Martin McVitie and internal email to MA regarding taking a statement" u="1"/>
        <s v="Review and approval of various orders and emails with counsel  (10 units  recorded; discounted re summarily assessed costs)" u="1"/>
        <s v="Consideration of Defendant's Part 36 offer" u="1"/>
        <s v="Working on the file on Day 1 of the trial, including email attendances on LC and GC over the weekend; preparing documents for trial, including bundle for officer meetings; attendance on RPC and Beverley Nunnery etc" u="1"/>
        <s v="Reviewing and amending transcript of post-publication notebook, including running through changes with Michael Gillard to confirm; saving final version as approved" u="1"/>
        <s v="Carrying out trial work before and after court on Day 4, including work in the evening dealing with witness issues" u="1"/>
        <s v="Reading indexes and associated emails (10 units); reading three skeleton arguments and considering issues and advising client (30 units); emails regarding various drafts to/ from the other side and MPS (30 units); preparing note regarding the previous day's security meeting (5 units) (Note: only 70 units claimed - as billed to the client)" u="1"/>
        <s v="Searching for Danny Woollard address to include in witness summary" u="1"/>
        <s v="Meeting with Billy Allen to obtain information; discussing lines of enquiry - as per 4 pages of handwritten notes (with Michael Gillard)" u="1"/>
        <s v="Amending costs budget analysis sheet in advance of the hearing this day" u="1"/>
        <s v="Search fee" u="1"/>
        <s v="Amending list of documents, including: reviewing all articles and adding publication names; adding documents missing from list; amending order; removing privileged documents; considering pages to include from Woollard books; and amending list" u="1"/>
        <s v="Carrying out initial Land Registry search as per Michael Gillard's email request" u="1"/>
        <s v="Reading Newham University Hospital records" u="1"/>
        <s v="Drafting Part 36 offer" u="1"/>
        <s v="Letter Out - Expert" u="1"/>
        <s v="Working on the file over 2 &amp; 3 October; general preparation for forthcoming applications - as per email traffic over this 2 day period, including incoming and outgoing MPS correspondence and doing initial work into documents and other visual material in Michael Gillard's notes - 2 lever arch files to be covered (20 units recorded; discounted re summarily assessed costs)" u="1"/>
        <s v="Tabbing and checking supplementary MPS documents to send to counsel" u="1"/>
        <s v="Drafting email to Associate regarding sealing order for service by alternative means" u="1"/>
        <s v="Meeting with Mark Lake over lunch regarding assistance from his clients" u="1"/>
        <s v="Dealing with emails throughout the day and cover email to counsel" u="1"/>
        <s v="Travelling to and from court to hand documents and laptop to judge's clerk" u="1"/>
        <s v="Finishing the drafting of disclosure statement following meeting with Michael Gillard" u="1"/>
        <s v="Cross referring the Claimant's reply with the reply in the Evening Standard proceedings; referring to the file of agreed redacted law enforcement agency documents (and schedule of redactions) and Galleons Reach Limited documents and amending the analysis of the reply; sending amended analysis to LC" u="1"/>
        <s v="Attendances on LC regarding Helen Porter's witness statement; attendances on GC regarding bundles for counsel; preparing bundles for counsel containing disclosure from the Claimant and MPS; drafting cover letters to counsel's clerks; internal meeting with LC and GC; attendances on Peter Wilson to obtain signed witness statement; updating witness schedules" u="1"/>
        <s v="Letter Our - Opponent" u="1"/>
        <s v="Letter Out - Opponent" u="1"/>
        <s v="Reviewing LC's witness statement regarding PII application and preparing exhibit; drafting cover letter to Nick Pierce; emails with counsel's clerk regarding listing of PII hearing; updating witness schedules; further updates to witness schedules; preparing witness summaries for Steve Bradley and Martin McVitie; preparing application notice for witness summary application; email to client regarding password to Tony Thompson witness statement; review of fax and amending Peter Michel's witness statement; various attendances on LC and GC; preparing bundles for counsel regarding the Defendant's witness statements; preparing index to counsel's bundle and cover letters (x 2); emails from Steve Bradley" u="1"/>
        <s v="Meeting with Pia Sarma and Michael Gillard to discuss various aspects of the case, including the question of settlement" u="1"/>
        <s v="Telephone call with Snaresbrook Crown Court and being informed that the court had found the 1999 ring binder but that the case documents were missing; discussing the position" u="1"/>
        <s v="Reviewing new document in from the land registry regarding Chequers Lane and discussing internally with LC and MA" u="1"/>
        <s v="Refresher - final oral submissions" u="1"/>
        <s v="Photocopying for November 2012" u="1"/>
        <s v="Drafting long email to Defendant explaining why the draft directions were not agreed" u="1"/>
        <s v="Preparation for and attending telecon with IS &amp; GMQC. 1 hour. Preparation 1 hour 30 mins" u="1"/>
        <s v="Telephone" u="1"/>
        <s v="Email attendances on RPC regarding transcript" u="1"/>
        <s v="Working on miscellaneous documents over the week regarding different matters, including security" u="1"/>
        <s v="Reviewing MA's schedule of witnesses for counsel regarding alternative service of witness summonses" u="1"/>
        <s v="Refresher: Not sitting - drafting written submissions" u="1"/>
        <s v="Letter " u="1"/>
        <s v="Letter Out* - Other miscellaneous" u="1"/>
        <s v="&amp; 12/03/2013 - Taxis back from court" u="1"/>
        <s v="Telephone calls with potential witness (and Michael Gillard)" u="1"/>
        <s v="Long telephone call to the Claimant to go through Dr Unsworth's report" u="1"/>
        <s v="Further mini cab charges" u="1"/>
        <s v="Travelling to and from conference (and waiting)" u="1"/>
        <s v="Consideration of defence" u="1"/>
        <s v="Internal meetings with LC (and one with MA) to discuss various matters, including disclosure files for counsel and Michel's statement" u="1"/>
        <s v="Considering relevant sections of witness evidence to be put to Ken White and printing off copies to review with him at the meeting" u="1"/>
        <s v="Reviewing and revising amended draft consent order from MPS and email to Nick Pierce regarding the same" u="1"/>
        <s v="&amp; other dates - Taxis back from court" u="1"/>
        <s v="Long telephone call with expert Dr Unsworth obtaining his comments on the letter of response" u="1"/>
        <s v="Preparing for meeting at Control Risks with potential experts, including reviewing instructions to experts and copying/ collating remaining documents to provide to expert (e.g. pleadings/ RFI)" u="1"/>
        <s v="Working on the file on Day 5 of the trial; dealing with pre and post court emails and call regarding security and witnesses" u="1"/>
        <s v="Preparing/ collating copies of various documents for PII hearing" u="1"/>
        <s v="Attending counsel in telephone conference regarding the new evidence of Flood" u="1"/>
        <s v="Reviewing off the record statements by the Claimant and email to counsel regarding documents from the MPS" u="1"/>
        <s v="Advice in conference 1 hour 30 mins" u="1"/>
        <s v="Reviewing files with costs draftsman to agree which ones needed to be sent to for bill preparation; reviewing files to ensure that all interim application bundles were included, but without duplicates, and boxing 11 boxes of files to go to costs draftsman" u="1"/>
        <s v="Various attendances on LC; amending template letter as per LC's suggestions; reviewing junior counsel's template letter and suggested changes and incorporating them into drafts; scanning and saving with a copy of article complained of etc" u="1"/>
        <s v="Working on bundle for counsel and issues arising" u="1"/>
        <s v="Attending upon the hearing of the third party applications with leading and junior counsel when an order was made in terms, inter alia, that: (1) the MPS shall disclose each of the documents in the schedule attached to the order to the Defendant’s solicitors by 29 October 2012 with inspection to take place within seven days of disclosure; (2) Defendant to pay the reasonable costs of the MPS of the application and of complying with this order, such costs to be subject to detailed assessment, if not agreed; and (3) as between the Claimant and the Defendant, the costs of the application, including the costs referred to in (2) above, to be costs in the case engaged in attendance; conferences at court and over lunch; and return travel" u="1"/>
        <s v="Paid fee for report" u="1"/>
        <s v="Preparing disclosure lists" u="1"/>
        <s v="Reviewing the Defendant's skeletons in draft; approving schedules and orders; dealing with incoming and outgoing emails throughout the day; considering costs schedules; telephone calls with clerk; reading skeletons and schedules of the other side and considering issues arising (30 units recorded; discounted re summarily assessed costs)" u="1"/>
        <s v="Working on witness statements and summaries on the evening before exchange of statements - as per emails; engaged from 6pm until 10.30pm with 30 mins break" u="1"/>
        <s v="Instructing trainee to carry out various Companies House and land registry searches" u="1"/>
        <s v="Reviewing email from judge's clerk regarding 31.19 order and counsel's draft order; confirming order with counsel" u="1"/>
        <s v="Letter Out* - Expert" u="1"/>
        <s v="Drafting notes regarding Soldier 3 " u="1"/>
        <s v="Drafting Claimant's disclosure list " u="1"/>
        <s v="Meeting with Michael Gillard (with LC - as above)" u="1"/>
        <s v="Drafting application notice; order &amp; schedule. 2 hours 30 mins" u="1"/>
        <s v="Email to the judge's clerk regarding the Sharp J order and emails to counsel regarding the same" u="1"/>
        <s v="Telephone conference with TNL regarding security" u="1"/>
        <s v="Amending date for response in request for further information and serving the same" u="1"/>
        <s v="Perusing DS Flood’s third statement and advising over telephone 2 hours" u="1"/>
        <s v="Attending upon the hearing of the Defendant's application to discharge the order of Mr Justice Eady of 8 November 2012 with leading and junior counsel (heard in private) when the same was adjourned without a decision being reached pending exchange of witness statements in the libel action; engaged in attendance on hearing; conferences with client and counsel before hearing; and return travel" u="1"/>
        <s v="Letter Out&quot; - Client" u="1"/>
        <s v="Letter Out* - Client" u="1"/>
        <s v="Subsistence" u="1"/>
        <s v="Preparing copies of scene of crime photographs; attendance on LC and making further amendments to application to Administrative Court; preparing draft order; instructing clerks regarding filing of application with Administrative Court; and Trace Smart search for potential witness" u="1"/>
        <s v="Telephone call with Beverley Nunnery regarding daily transcript" u="1"/>
        <s v="Reviewing the Claimant's submissions on costs and emails to the team and counsel" u="1"/>
        <s v="Consideration of Defendant's cost budget and directions questionnaire" u="1"/>
        <s v="Various emails and t/c re draft minute of order; email to judge’s clerk. 1 hour 30 mins" u="1"/>
        <s v="Telephone attendance on Land Registry regarding previous editions of title register" u="1"/>
        <s v="Carrying out more work this afternoon on review of issues for revising the witness statement of Michael Gillard on what he knew about the SOCA investigation and MPS files; and exchanges with Michael Gillard" u="1"/>
        <s v="Considering invoices relating to probate" u="1"/>
        <s v="Reviewing and amending submissions regarding the hearing the following day; reviewing submissions from the Defendant and Claimant" u="1"/>
        <s v="Drafting trial bundle index for disclosure documents" u="1"/>
        <s v="Reviewing Mr Justice Eady's order of 8 October as received from the court; diarising dates and saving on system; updating pleadings/court documents file" u="1"/>
        <s v="Updating general witnesses schedule regarding Peter Michel" u="1"/>
        <s v="Working on application including SOCA evidence and skeleton argument; also including emails" u="1"/>
        <s v="Attendances on counsel by email regarding follow up points from written submissions" u="1"/>
        <s v="Long telephone call to Claimant requesting details of Deceased's provision for the children and calculation of dependency claim" u="1"/>
        <s v="Drafting first letter to the MPS" u="1"/>
        <s v="Meeting with David McKelvey on Day 6 of the trial" u="1"/>
        <s v="Attendances on LC regarding suggested wording for update for Pia Sarma" u="1"/>
        <s v="Finalising comments on schedule of documents from MPS and sending to counsel for his review" u="1"/>
        <s v="Amending Defendant's additional disclosure list of documents" u="1"/>
        <s v="Internal discussion with LC regarding correct form of exhibits;, checking new parts regarding the Singh's against what has been pleaded and the Crime Report Information System report; amending statement to explain redactions to journalist's notes" u="1"/>
        <s v="Reviewing disclosure documents and correspondence and CPR Part 31; drafting witness statement for LC in support of specific disclosure application against the Claimant" u="1"/>
        <s v="Overseeing developments regarding the bundle;  email update to Pia Sarma" u="1"/>
        <s v="Reviewing email and attachment from Marc Seddon" u="1"/>
        <s v="Attending leading and junior counsel in telephone conference, together with David Steenson, discussing Jersey issues and questions put to the expert regarding Galleons Reach and Verite (as per detailed handwritten notes)" u="1"/>
        <s v="Correspondence with the client on trial preparations" u="1"/>
        <s v="Attending counsel in telephone conference regarding letter received from Hughmans regarding proposed strike out application/ PTR" u="1"/>
        <s v="£1000.00 allowance of budget (in accordance with paragraph 7.2(a) of PD 3E)" u="1"/>
        <s v="Brief on Hearing (£4,000, of which £3,200 claimed)" u="1"/>
        <s v="Various attendances on LC; perusal of emails; preparing bundle of documents for Hughmans; amending list of documents; drafting cover letter; arranging to send bundle to the other side; further updates to witness schedules" u="1"/>
        <s v="Additional preparation of the late disclosure of documents from MPS and advice on their contents to IS and identifying which documents to add to the trial bundles which became H(1) and H(2)" u="1"/>
        <s v="Drafting/ amending and considering implications of extension with GC, client and junior counsel" u="1"/>
        <s v="Considering service of a reply to defence" u="1"/>
        <s v="Revising Peter Michel's statement after conference; saving final version of revised statement and sending to client for approval" u="1"/>
        <s v="Preparing bill of costs " u="1"/>
        <s v="Telephone call to David Steenson (with LC - as above)" u="1"/>
        <s v="Instructing trainee to carry out a search against Chequers Lane and reviewing the resulting entries" u="1"/>
        <s v="Attendances on documents regarding officer witness summaries; and email to junior counsel attaching clean copies" u="1"/>
        <s v="Letter Out - Court" u="1"/>
        <s v="Attendance on Hughmans regarding contents of bundle and bundle indices" u="1"/>
        <s v="Paid for use of consultation room" u="1"/>
        <s v="Photocopying for period to 25 July 2013" u="1"/>
        <s v="Internal meeting with LC for 'catch up' following his meeting with Dave Johnson regarding DJ's helpful comments regarding police officers giving evidence; also discussing leading counsel's views on Peter Michel statement" u="1"/>
        <s v="Drafting directions questionnaire" u="1"/>
        <s v="Telephone call with Michael Gillard; telephone conference with Pia Sarma before Mark Lake meeting, including discussion on threat (as per MG email) and without prejudice letter" u="1"/>
        <s v="Reading the RFI's and documents and correspondence" u="1"/>
        <s v="Letter Out* - Other miscellaneous_x000a_" u="1"/>
        <s v="Amending the order for alternative service following email from the judge's clerk" u="1"/>
        <s v="Attending leading and junior counsel in telephone conference, together with the client, regarding possible mediation and disclosure" u="1"/>
        <s v="Letter Our - Court" u="1"/>
        <s v="Amending draft letter of claim" u="1"/>
        <s v="Attendance on Michael Gillard regarding schedule of witness contact details and research into Tracesmart" u="1"/>
        <s v="Attendance on LC; preparing amended bundle and email to counsel" u="1"/>
        <s v="Letter Our - Client" u="1"/>
        <s v="Letter Out - Client" u="1"/>
        <s v="Working on finalising Michael Gillard's statement, exhibits and front sheet for the exhibits; finalising hearsay notice and witness summaries for Billy Allen, Dave Johnson and Frankie Flood; working with LC and MA to finalise witness evidence in readiness for service" u="1"/>
        <s v="Emails with counsel regarding draft bundle indexes" u="1"/>
        <s v="Reviewing costs budget; attendances on LC and internal discussion with GC regarding the same" u="1"/>
        <s v="Email exchange with Jersey expert, David Steenson" u="1"/>
        <s v="Telephone call with Central Criminal Court regarding indictment and memorandum of conviction" u="1"/>
        <s v="Attendances on GC and LC regarding LC's fifth witness statement and exhibits bundle" u="1"/>
        <s v="Paid professional fees" u="1"/>
        <s v="Discussion with Dave Johnson and setting up meeting for 3 April regarding security and protective measures; also seeking CRO details from Dave Johnson by telephone after reviewing the issues that needed evidencing" u="1"/>
        <s v="Preparation on disclosure regarding meeting with Dave Johnson" u="1"/>
        <s v="Internal discussion with LC regarding email from Matthew Jenkins and GC's email regarding the Evening Standard threatened application" u="1"/>
        <s v="Various activities in preparation for trial; preparing copies of the first part of the MPS Blackjack disclosure; amending index; preparing cover letters and arranging for bundles to be hand delivered to chambers; investigating Peter Donnelly and attempting to track him down; making enquiries with previous law firms; attendances on LC regarding the second part of the MPS Blackjack disclosure; reviewing documents, organising and preparing index; preparing copies for Hughmans and counsel and arranging to hand deliver; drafting cover letter and serving Wayne Staunton witness summons on MPS; " u="1"/>
        <s v="Telephone call with Michael Gillard and providing a mini update after his return to the UK" u="1"/>
        <s v="Travelling to and from court (and waiting)" u="1"/>
        <s v="Brief on hearing with GMQC" u="1"/>
        <s v="Drafting note for the conference with counsel the following day" u="1"/>
        <s v="Considering Defendant's revised draft directions" u="1"/>
        <s v="Checking, approving and signing bill of costs" u="1"/>
        <s v="Considering email from Anthony Nelson and reviewing the Claimant's costs budgets" u="1"/>
        <s v="Letter Out* - Counsel's clerk" u="1"/>
        <s v="Telephone with Pia Sarma regarding the Claimant's mediation suggestion" u="1"/>
        <s v="Telephone call to potential witness during the trial period regarding possible murder angles" u="1"/>
        <s v="Reviewing draft affidavit of service for Cesar Sepulveda and various attendances on process servers regarding contents and arranging for signature" u="1"/>
        <s v="Considering Michael Gillard's notes and emailing counsel and explaining issues regarding Gold Groups" u="1"/>
        <s v="Considering email from Nigel Mawer and internal discussion of the same with LC; scanning in further documents and drafting email to Nigel Mawer" u="1"/>
        <s v="Accessing DVD footage on laptop and reviewing with LC; checking computer to see whether there were any other documents on there and to ensure it could be accessed remotely" u="1"/>
        <s v="Reviewing Michael Gillard's note of civil claim by police officers" u="1"/>
        <s v="Working with Michael Gillard on amendments to his draft witness statement started the previous day and comments on this" u="1"/>
        <s v="Considering value of claim and drafting letter to Claimant recommending making a Part 36 offer" u="1"/>
        <s v="Telephone call to IRC regarding serving witness summonses/ finding witness addresses" u="1"/>
        <s v="Internal meeting with LC and MA discussing tasks" u="1"/>
        <s v="Emails from counsel and LC regarding Flood's statement and discussing the same internally with LC" u="1"/>
        <s v="Amending Michael Gillard's draft witness statement to address some of the questions raised by counsel, including reviewing police documents and other documents in order to do so; amending typographical errors and dealing with format issues and adding some further information" u="1"/>
        <s v="Consideration of Counsel's advice " u="1"/>
        <s v="Reviewing counsel's amended draft order" u="1"/>
        <s v="Paid Court fee" u="1"/>
        <s v="Advice on telephone with expert (Jersey) 1 hour" u="1"/>
        <s v="Review of emails" u="1"/>
        <s v="Attendances on counsel's clerk regarding updating costs budget" u="1"/>
        <s v="Preparing index to Claimant's additional disclosure bundle" u="1"/>
        <s v="Telephone Call In - GP's surgery" u="1"/>
        <s v="Attending trial of action (with LC &amp; GC) on Day 10 - the last day of the Defendant's witness evidence, including: travelling and waiting; meeting with officer witnesses and LC prior to hearing; preparing note of meeting for counsel; emails with RPC and various witnesses regarding transcript" u="1"/>
        <s v="Costing/valuing incurred work to date" u="1"/>
        <s v="Paid fee for copy ambulance records " u="1"/>
        <s v="Paid fee to Counsel - Oliver Williamson for advising on Part 36 offer" u="1"/>
        <s v="Reviewing note of conference and drafting letter regarding other officers to Mark Lake" u="1"/>
        <s v="Telephone conference with potential witness and Michael Gillard" u="1"/>
        <s v="Reviewing initial typed transcript of post-publication notes" u="1"/>
        <s v="Working on Tony Bennett issues for trial regarding murder connections with the Claimant, including two long telephone calls and reading articles and short team meeting" u="1"/>
        <s v="Letter Out* - Hospital" u="1"/>
        <s v="Attending meeting and email to team and email from leading counsel" u="1"/>
        <s v="Finalising costs budget and exchanging by email with other side" u="1"/>
        <s v="Internal meeting with LC to review disclosure list and disclosure statement and disclosure documents" u="1"/>
      </sharedItems>
    </cacheField>
    <cacheField name="LTM" numFmtId="0">
      <sharedItems containsNonDate="0" containsString="0" containsBlank="1"/>
    </cacheField>
    <cacheField name="Time" numFmtId="166">
      <sharedItems containsNonDate="0" containsString="0" containsBlank="1" containsNumber="1" minValue="9.9999999999999895E-2" maxValue="225" count="73">
        <m/>
        <n v="7" u="1"/>
        <n v="4.5" u="1"/>
        <n v="3" u="1"/>
        <n v="1.25" u="1"/>
        <n v="0.5" u="1"/>
        <n v="3.1" u="1"/>
        <n v="1.3" u="1"/>
        <n v="0.22500000000000001" u="1"/>
        <n v="0.36" u="1"/>
        <n v="2.2000000000000002" u="1"/>
        <n v="0.4" u="1"/>
        <n v="2.2999999999999998" u="1"/>
        <n v="0.17499999999999999" u="1"/>
        <n v="9" u="1"/>
        <n v="6" u="1"/>
        <n v="2.5" u="1"/>
        <n v="1" u="1"/>
        <n v="6.2" u="1"/>
        <n v="2.6" u="1"/>
        <n v="0.45" u="1"/>
        <n v="25" u="1"/>
        <n v="1.85" u="1"/>
        <n v="0.8" u="1"/>
        <n v="1.9" u="1"/>
        <n v="4.8" u="1"/>
        <n v="0.15" u="1"/>
        <n v="1.84" u="1"/>
        <n v="12" u="1"/>
        <n v="7.5" u="1"/>
        <n v="5" u="1"/>
        <n v="2" u="1"/>
        <n v="0.875" u="1"/>
        <n v="2.1" u="1"/>
        <n v="1.425" u="1"/>
        <n v="0.9" u="1"/>
        <n v="1.28" u="1"/>
        <n v="31.6" u="1"/>
        <n v="50" u="1"/>
        <n v="0.48" u="1"/>
        <n v="1.6" u="1"/>
        <n v="3.8" u="1"/>
        <n v="0.7" u="1"/>
        <n v="1.54" u="1"/>
        <n v="1.7" u="1"/>
        <n v="0.3" u="1"/>
        <n v="10" u="1"/>
        <n v="4" u="1"/>
        <n v="2.75" u="1"/>
        <n v="1.125" u="1"/>
        <n v="0.75" u="1"/>
        <n v="6.7" u="1"/>
        <n v="1.8" u="1"/>
        <n v="9.9999999999999895E-2" u="1"/>
        <n v="0.1" u="1"/>
        <n v="1.4" u="1"/>
        <n v="0.6" u="1"/>
        <n v="8" u="1"/>
        <n v="5.5" u="1"/>
        <n v="3.5" u="1"/>
        <n v="1.5" u="1"/>
        <n v="0.84" u="1"/>
        <n v="0.25" u="1"/>
        <n v="8.4" u="1"/>
        <n v="35.200000000000003" u="1"/>
        <n v="9.8000000000000007" u="1"/>
        <n v="2.7" u="1"/>
        <n v="1.1000000000000001" u="1"/>
        <n v="0.2" u="1"/>
        <n v="6.6" u="1"/>
        <n v="225" u="1"/>
        <n v="0.47499999999999998" u="1"/>
        <n v="1.2" u="1"/>
      </sharedItems>
    </cacheField>
    <cacheField name="Estimated (&quot;E&quot;)" numFmtId="43">
      <sharedItems containsNonDate="0" containsString="0" containsBlank="1"/>
    </cacheField>
    <cacheField name="Counsel's Base Fees" numFmtId="166">
      <sharedItems containsNonDate="0" containsString="0" containsBlank="1"/>
    </cacheField>
    <cacheField name="Other Disbursements" numFmtId="166">
      <sharedItems containsNonDate="0" containsString="0" containsBlank="1"/>
    </cacheField>
    <cacheField name="VAT On Other Disbursements" numFmtId="43">
      <sharedItems containsNonDate="0" containsString="0" containsBlank="1"/>
    </cacheField>
    <cacheField name="ATEI Premium" numFmtId="43">
      <sharedItems containsNonDate="0" containsString="0" containsBlank="1"/>
    </cacheField>
    <cacheField name="Pre, Post or Non Budget" numFmtId="0">
      <sharedItems containsNonDate="0" containsBlank="1" count="8">
        <m/>
        <s v="Non-Budgeted" u="1"/>
        <s v="Non Budgeted" u="1"/>
        <s v="Pre-Budgetn" u="1"/>
        <s v="Pre-Budget" u="1"/>
        <s v="Post-Budget" u="1"/>
        <s v="Pre Budget" u="1"/>
        <s v="Budgeted" u="1"/>
      </sharedItems>
    </cacheField>
    <cacheField name="Phase Code " numFmtId="0">
      <sharedItems containsNonDate="0" containsString="0" containsBlank="1"/>
    </cacheField>
    <cacheField name="Task Code" numFmtId="0">
      <sharedItems containsNonDate="0" containsString="0" containsBlank="1"/>
    </cacheField>
    <cacheField name="Activity Code" numFmtId="0">
      <sharedItems containsNonDate="0" containsString="0" containsBlank="1"/>
    </cacheField>
    <cacheField name="Expense Code" numFmtId="0">
      <sharedItems containsNonDate="0" containsString="0" containsBlank="1"/>
    </cacheField>
    <cacheField name="Precedent H Phase" numFmtId="0">
      <sharedItems containsNonDate="0" containsString="0" containsBlank="1"/>
    </cacheField>
    <cacheField name="Entry Alloc%" numFmtId="9">
      <sharedItems containsNonDate="0" containsString="0" containsBlank="1"/>
    </cacheField>
    <cacheField name="External Party Name" numFmtId="0">
      <sharedItems containsNonDate="0" containsBlank="1" count="53">
        <m/>
        <s v="Control Risks" u="1"/>
        <s v="Amazon" u="1"/>
        <s v="Metropolitan Police Service" u="1"/>
        <s v="Costs Draftsmen" u="1"/>
        <s v="Walkers (Jersey)" u="1"/>
        <s v="Dr Graham" u="1"/>
        <s v="Danny Woollard" u="1"/>
        <s v="Hughmans" u="1"/>
        <s v="Potential Witness" u="1"/>
        <s v="Companies House" u="1"/>
        <s v="Defendant" u="1"/>
        <s v="Lake Jackson" u="1"/>
        <s v="GCW-Intelligence" u="1"/>
        <s v="Dr Robert Crane, Consultant Respiratory Physician" u="1"/>
        <s v="Grosvenor Investigations &amp; Security Services Ltd" u="1"/>
        <s v="Additional liabilities" u="1"/>
        <s v="Martin McVitie" u="1"/>
        <s v="Snaresbrook Crown Court" u="1"/>
        <s v="Tony Bennett" u="1"/>
        <s v="Tony Thompson" u="1"/>
        <s v="Not Applicable" u="1"/>
        <s v="Andrews Family" u="1"/>
        <s v="Express National Carriers" u="1"/>
        <s v="JKL Health Authority" u="1"/>
        <s v="Imogen Nash" u="1"/>
        <s v="Reynolds Porter Chamberlain" u="1"/>
        <s v="Beverley F Nunnery &amp; Co" u="1"/>
        <s v="Kenneth White" u="1"/>
        <s v="Dr John Unsworth, Consultant Emergency Physician" u="1"/>
        <s v="John Mitchell" u="1"/>
        <s v="Addison Lee" u="1"/>
        <s v="Waterstones" u="1"/>
        <s v="HM Land Registry" u="1"/>
        <s v="William Allen" u="1"/>
        <s v="Albert Patrick" u="1"/>
        <s v="Jeff Edwards" u="1"/>
        <s v="First Assist" u="1"/>
        <s v="Counsel" u="1"/>
        <s v="DEF University Hospital" u="1"/>
        <s v="Client" u="1"/>
        <s v="Keith Giles" u="1"/>
        <s v="Integrated Risk Control" u="1"/>
        <s v="Court" u="1"/>
        <s v="David McKelvey" u="1"/>
        <s v="London Executive" u="1"/>
        <s v="GHI Ambulance Service NHS Trust" u="1"/>
        <s v="(Deliberately blank)" u="1"/>
        <s v="Central Criminal Court" u="1"/>
        <s v="Westminster City Council" u="1"/>
        <s v="Costs of assessment" u="1"/>
        <s v="L &amp; J International" u="1"/>
        <s v="Counsel/Counsel's Clerk" u="1"/>
      </sharedItems>
    </cacheField>
    <cacheField name="Communication Method" numFmtId="0">
      <sharedItems containsNonDate="0" containsBlank="1" count="6">
        <m/>
        <s v="Meeting" u="1"/>
        <s v="Not Applicable" u="1"/>
        <s v="Letter" u="1"/>
        <s v="Email" u="1"/>
        <s v="Telephone Call" u="1"/>
      </sharedItems>
    </cacheField>
    <cacheField name="Base Profit Costs (copy)" numFmtId="43">
      <sharedItems/>
    </cacheField>
    <cacheField name="Disbursements Total (copy)" numFmtId="43">
      <sharedItems containsSemiMixedTypes="0" containsString="0" containsNumber="1" containsInteger="1" minValue="0" maxValue="0"/>
    </cacheField>
    <cacheField name="Part Name" numFmtId="10">
      <sharedItems count="5">
        <e v="#N/A"/>
        <s v="Pre-CFA" u="1"/>
        <s v="sdfsdfsd" u="1"/>
        <s v="tttt" u="1"/>
        <s v="CFA" u="1"/>
      </sharedItems>
    </cacheField>
    <cacheField name="Phase Name" numFmtId="43">
      <sharedItems count="15">
        <e v="#N/A"/>
        <s v="Case Management Conference" u="1"/>
        <s v="Expert reports" u="1"/>
        <s v="Trial" u="1"/>
        <s v="Budgeting incl. costs estimates" u="1"/>
        <s v="ADR / Settlement" u="1"/>
        <s v="Witness statements" u="1"/>
        <s v="Costs Assessment" u="1"/>
        <s v="Funding" u="1"/>
        <s v="Issue / Statements of Case" u="1"/>
        <s v="Disclosure" u="1"/>
        <s v="Pre-Trial Review" u="1"/>
        <s v="Interim Applications and Hearings (Interlocutory Applications)" u="1"/>
        <s v="Trial preparation" u="1"/>
        <s v="Initial and Pre-Action Protocol Work" u="1"/>
      </sharedItems>
    </cacheField>
    <cacheField name="Task Name" numFmtId="0">
      <sharedItems count="44">
        <e v="#N/A"/>
        <s v="Preparation of trial bundles" u="1"/>
        <s v="Case Management Conference" u="1"/>
        <s v="Issue and Serve Proceedings and Preparation of Statement(s) of Case" u="1"/>
        <s v="Legal investigation" u="1"/>
        <s v="Factual investigation" u="1"/>
        <s v="Inspection and review of the other side's disclosure for work undertaken after exchange of disclosure lists." u="1"/>
        <s v="Applications concerning evidence" u="1"/>
        <s v="Reviewing Other Party(s)' witness statement(s)" u="1"/>
        <s v="Trial" u="1"/>
        <s v="Mediation" u="1"/>
        <s v="Advocacy" u="1"/>
        <s v="Taking, preparing and finalising witness statement(s)" u="1"/>
        <s v="Preparing and serving disclosure lists" u="1"/>
        <s v="Applications for an injunction or committal" u="1"/>
        <s v="JD00" u="1"/>
        <s v="Other applications" u="1"/>
        <s v="Preparing costs claim" u="1"/>
        <s v="Review of Other Party(s)' Statements of Case" u="1"/>
        <s v="Funding" u="1"/>
        <s v="Other Settlement Matters" u="1"/>
        <s v="Preparation of the disclosure report and the disclosure proposal" u="1"/>
        <s v="JH00" u="1"/>
        <s v="Obtaining and reviewing documents" u="1"/>
        <s v="Issue / Statements of Case" u="1"/>
        <s v="JJ00" u="1"/>
        <s v="Budgeting - own side's costs" u="1"/>
        <s v="Support of advocates" u="1"/>
        <s v="Applications relating to originating process or Statement of Case or for default or summary judgment" u="1"/>
        <s v="Costs Management Conference" u="1"/>
        <s v="Own expert evidence " u="1"/>
        <s v="Pre-action protocol (or similar) work" u="1"/>
        <s v="Applications for disclosure or Further Information" u="1"/>
        <s v="JA00" u="1"/>
        <s v="Budgeting - between the parties" u="1"/>
        <s v="General work regarding preparation for trial" u="1"/>
        <s v="Hearings" u="1"/>
        <s v="Trial preparation" u="1"/>
        <s v="Other Party(s)' expert evidence" u="1"/>
        <s v="Applications relating to Costs alone" u="1"/>
        <s v="Pre Trial Review" u="1"/>
        <s v="JG00" u="1"/>
        <s v="JI00" u="1"/>
        <s v="Amendment of Statements of Case" u="1"/>
      </sharedItems>
    </cacheField>
    <cacheField name="Activity Name" numFmtId="0">
      <sharedItems count="19">
        <s v=" "/>
        <s v="" u="1"/>
        <s v="Draft/Revise" u="1"/>
        <s v="Communicate (with Outside Counsel)" u="1"/>
        <s v="Research" u="1"/>
        <s v="Billable Travel Time" u="1"/>
        <s v="Review/Analyze" u="1"/>
        <s v="Communicate (with Counsel)" u="1"/>
        <s v="Communicate (other external)" u="1"/>
        <e v="#N/A" u="1"/>
        <s v="Communicate (witnesses)" u="1"/>
        <s v="Communicate (internally within legal team)" u="1"/>
        <s v="Plan and prepare for" u="1"/>
        <s v="Communicate (Other Party(s)/other outside lawyers)" u="1"/>
        <s v="Plan, Prepare, Draft, Review" u="1"/>
        <s v="Appear For/Attend" u="1"/>
        <s v="Manage Data/Files/Documentation" u="1"/>
        <s v="Communicate (experts)" u="1"/>
        <s v="Communicate (with client)" u="1"/>
      </sharedItems>
    </cacheField>
    <cacheField name="Expense Name" numFmtId="0">
      <sharedItems count="30">
        <s v=" "/>
        <s v="" u="1"/>
        <s v="Local Travel" u="1"/>
        <s v="Meals" u="1"/>
        <s v="Publications/Books/Treatises" u="1"/>
        <s v="Medical Records " u="1"/>
        <s v="Expert Witness Charges" u="1"/>
        <s v="Court and Governmental Agency Fees" u="1"/>
        <s v="Copy Service (External)" u="1"/>
        <s v="Court Fees" u="1"/>
        <s v="Local Solicitor Agents" u="1"/>
        <s v="Copies/Hard Copy Prints/Printing-Black &amp; White (Internal)" u="1"/>
        <s v="Witness Expenses Incurred" u="1"/>
        <s v="Consultants, Other Professionals or Foreign Lawyers" u="1"/>
        <s v="Medical Record Service Provider Fees" u="1"/>
        <s v="Out-of-Town Travel" u="1"/>
        <e v="#N/A" u="1"/>
        <s v="Experts' Fees" u="1"/>
        <s v="Trial Exhibits" u="1"/>
        <s v="Outside Counsel Charges (Local)" u="1"/>
        <s v="ATEI Premiums" u="1"/>
        <s v="Process Server Fees" u="1"/>
        <s v="ATE Premiums/Insurance" u="1"/>
        <s v="ATEI Premiums/Insurance" u="1"/>
        <s v="Medical Records Costs" u="1"/>
        <s v="Delivery Services/Messengers" u="1"/>
        <s v="Medical Records Analysis" u="1"/>
        <s v="Travel Expenses" u="1"/>
        <s v="Counsel's Fees" u="1"/>
        <s v="Arbitrators/Mediators" u="1"/>
      </sharedItems>
    </cacheField>
    <cacheField name="LTM Status" numFmtId="0">
      <sharedItems/>
    </cacheField>
    <cacheField name="LTM Grade" numFmtId="0">
      <sharedItems containsMixedTypes="1" containsNumber="1" containsInteger="1" minValue="0" maxValue="0" count="2">
        <s v=""/>
        <n v="0" u="1"/>
      </sharedItems>
    </cacheField>
    <cacheField name="LTM Rate" numFmtId="43">
      <sharedItems containsSemiMixedTypes="0" containsString="0" containsNumber="1" containsInteger="1" minValue="0" maxValue="0"/>
    </cacheField>
    <cacheField name="Funding PerCent Allowed" numFmtId="10">
      <sharedItems/>
    </cacheField>
    <cacheField name="Success Fee %" numFmtId="10">
      <sharedItems/>
    </cacheField>
    <cacheField name="VAT Rate" numFmtId="10">
      <sharedItems/>
    </cacheField>
    <cacheField name="Profit Costs Incurred (not including any indemnity cap)" numFmtId="43">
      <sharedItems containsSemiMixedTypes="0" containsString="0" containsNumber="1" containsInteger="1" minValue="0" maxValue="0"/>
    </cacheField>
    <cacheField name="Base Profit Costs (including any indemnity cap)" numFmtId="43">
      <sharedItems/>
    </cacheField>
    <cacheField name="VAT on Base Profit Costs" numFmtId="43">
      <sharedItems/>
    </cacheField>
    <cacheField name="Success Fee on Base Profit costs" numFmtId="43">
      <sharedItems/>
    </cacheField>
    <cacheField name="VAT on Success Fee on Base Profit Costs" numFmtId="43">
      <sharedItems/>
    </cacheField>
    <cacheField name="Total Profit Costs (inc SF and VAT)" numFmtId="43">
      <sharedItems/>
    </cacheField>
    <cacheField name="VAT on Base Counsel Fees" numFmtId="43">
      <sharedItems/>
    </cacheField>
    <cacheField name="Counsel's Success Fee" numFmtId="43">
      <sharedItems/>
    </cacheField>
    <cacheField name="VAT on Counsel's Success Fee" numFmtId="43">
      <sharedItems/>
    </cacheField>
    <cacheField name="Total Counsel Fees (inc Success Fee and VAT)" numFmtId="43">
      <sharedItems/>
    </cacheField>
    <cacheField name="Total Other Disbursements (inc VAT)" numFmtId="43">
      <sharedItems containsSemiMixedTypes="0" containsString="0" containsNumber="1" containsInteger="1" minValue="0" maxValue="0"/>
    </cacheField>
    <cacheField name="Disbursements Total (without success fees)" numFmtId="43">
      <sharedItems containsSemiMixedTypes="0" containsString="0" containsNumber="1" containsInteger="1" minValue="0" maxValue="0"/>
    </cacheField>
    <cacheField name="Total Base Costs" numFmtId="43">
      <sharedItems/>
    </cacheField>
    <cacheField name="Total Profit Costs" numFmtId="43">
      <sharedItems/>
    </cacheField>
    <cacheField name="Total Disbursements (including success fees)" numFmtId="43">
      <sharedItems/>
    </cacheField>
    <cacheField name="Total VAT" numFmtId="43">
      <sharedItems/>
    </cacheField>
    <cacheField name="Total Costs" numFmtId="43">
      <sharedItems/>
    </cacheField>
    <cacheField name="Phase Sort Order Number " numFmtId="1">
      <sharedItems containsMixedTypes="1" containsNumber="1" containsInteger="1" minValue="1" maxValue="15" count="15">
        <e v="#N/A"/>
        <n v="13" u="1"/>
        <n v="5" u="1"/>
        <n v="15" u="1"/>
        <n v="2" u="1"/>
        <n v="6" u="1"/>
        <n v="7" u="1"/>
        <n v="1" u="1"/>
        <n v="3" u="1"/>
        <n v="8" u="1"/>
        <n v="9" u="1"/>
        <n v="10" u="1"/>
        <n v="11" u="1"/>
        <n v="4" u="1"/>
        <n v="12" u="1"/>
      </sharedItems>
    </cacheField>
    <cacheField name="Task Sort Order Number" numFmtId="1">
      <sharedItems containsMixedTypes="1" containsNumber="1" containsInteger="1" minValue="1" maxValue="38" count="25">
        <e v="#N/A"/>
        <n v="13" u="1"/>
        <n v="36" u="1"/>
        <n v="38" u="1"/>
        <n v="5" u="1"/>
        <n v="15" u="1"/>
        <n v="2" u="1"/>
        <n v="18" u="1"/>
        <n v="19" u="1"/>
        <n v="20" u="1"/>
        <n v="33" u="1"/>
        <n v="21" u="1"/>
        <n v="22" u="1"/>
        <n v="1" u="1"/>
        <n v="3" u="1"/>
        <n v="8" u="1"/>
        <n v="25" u="1"/>
        <n v="26" u="1"/>
        <n v="10" u="1"/>
        <n v="28" u="1"/>
        <n v="29" u="1"/>
        <n v="11" u="1"/>
        <n v="4" u="1"/>
        <n v="12" u="1"/>
        <n v="32" u="1"/>
      </sharedItems>
    </cacheField>
    <cacheField name="Activity Sort Order Number" numFmtId="1">
      <sharedItems/>
    </cacheField>
    <cacheField name="Expense Sort Order Number" numFmtId="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x v="0"/>
    <m/>
    <x v="0"/>
    <x v="0"/>
    <x v="0"/>
    <m/>
    <x v="0"/>
    <m/>
    <m/>
    <m/>
    <m/>
    <m/>
    <x v="0"/>
    <m/>
    <m/>
    <m/>
    <m/>
    <m/>
    <m/>
    <x v="0"/>
    <x v="0"/>
    <e v="#N/A"/>
    <n v="0"/>
    <x v="0"/>
    <x v="0"/>
    <x v="0"/>
    <x v="0"/>
    <x v="0"/>
    <s v=""/>
    <x v="0"/>
    <n v="0"/>
    <e v="#N/A"/>
    <e v="#N/A"/>
    <e v="#N/A"/>
    <n v="0"/>
    <e v="#N/A"/>
    <e v="#N/A"/>
    <e v="#N/A"/>
    <e v="#N/A"/>
    <e v="#N/A"/>
    <e v="#N/A"/>
    <e v="#N/A"/>
    <e v="#N/A"/>
    <e v="#N/A"/>
    <n v="0"/>
    <n v="0"/>
    <e v="#N/A"/>
    <e v="#N/A"/>
    <e v="#N/A"/>
    <e v="#N/A"/>
    <e v="#N/A"/>
    <x v="0"/>
    <x v="0"/>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1-PhaseSummary" cacheId="18" applyNumberFormats="0" applyBorderFormats="0" applyFontFormats="0" applyPatternFormats="0" applyAlignmentFormats="0" applyWidthHeightFormats="1" dataCaption="Values" updatedVersion="6" minRefreshableVersion="3" showCalcMbrs="0" showDrill="0" itemPrintTitles="1" createdVersion="3" indent="0" compact="0" compactData="0" gridDropZones="1" multipleFieldFilters="0">
  <location ref="A5:K8" firstHeaderRow="1" firstDataRow="2" firstDataCol="2"/>
  <pivotFields count="55">
    <pivotField compact="0" outline="0" showAll="0"/>
    <pivotField compact="0" outline="0" showAll="0" defaultSubtotal="0"/>
    <pivotField compact="0" outline="0" showAll="0" defaultSubtotal="0"/>
    <pivotField compact="0" outline="0" showAll="0"/>
    <pivotField compact="0" outline="0" showAll="0"/>
    <pivotField compact="0" outline="0" showAll="0"/>
    <pivotField compact="0" outline="0" showAll="0"/>
    <pivotField compact="0" outline="0" showAll="0"/>
    <pivotField dataField="1" compact="0" outline="0" showAll="0"/>
    <pivotField dataField="1" compact="0" outline="0" showAll="0" defaultSubtotal="0"/>
    <pivotField compact="0" outline="0" showAll="0" defaultSubtotal="0"/>
    <pivotField dataField="1" compact="0" outline="0" showAll="0" defaultSubtota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compact="0" outline="0" showAll="0" defaultSubtotal="0"/>
    <pivotField compact="0" numFmtId="43" outline="0" showAll="0" defaultSubtotal="0"/>
    <pivotField compact="0" numFmtId="43" outline="0" showAll="0" defaultSubtotal="0"/>
    <pivotField compact="0" outline="0" showAll="0" defaultSubtotal="0"/>
    <pivotField axis="axisRow" compact="0" outline="0" showAll="0" defaultSubtotal="0">
      <items count="15">
        <item m="1" x="5"/>
        <item m="1" x="4"/>
        <item m="1" x="1"/>
        <item m="1" x="7"/>
        <item m="1" x="10"/>
        <item m="1" x="2"/>
        <item m="1" x="8"/>
        <item m="1" x="14"/>
        <item m="1" x="12"/>
        <item m="1" x="9"/>
        <item m="1" x="3"/>
        <item m="1" x="13"/>
        <item m="1" x="6"/>
        <item x="0"/>
        <item m="1" x="11"/>
      </items>
    </pivotField>
    <pivotField compact="0" outline="0" showAll="0"/>
    <pivotField compact="0" outline="0" showAll="0"/>
    <pivotField compact="0" outline="0" showAll="0"/>
    <pivotField compact="0" outline="0" showAll="0"/>
    <pivotField compact="0" outline="0" showAll="0"/>
    <pivotField compact="0" outline="0" showAll="0"/>
    <pivotField compact="0" numFmtId="43" outline="0" showAll="0" defaultSubtotal="0"/>
    <pivotField compact="0" numFmtId="10" outline="0" showAll="0" defaultSubtotal="0"/>
    <pivotField compact="0" numFmtId="10" outline="0" showAll="0"/>
    <pivotField compact="0" numFmtId="43" outline="0" showAll="0" defaultSubtotal="0"/>
    <pivotField dataField="1" compact="0" numFmtId="43" outline="0" showAll="0" defaultSubtotal="0"/>
    <pivotField compact="0" numFmtId="43" outline="0" showAll="0" defaultSubtotal="0"/>
    <pivotField dataField="1" compact="0" numFmtId="43" outline="0" showAll="0" defaultSubtotal="0"/>
    <pivotField compact="0" numFmtId="43" outline="0" showAll="0" defaultSubtotal="0"/>
    <pivotField compact="0" numFmtId="43" outline="0" showAll="0"/>
    <pivotField compact="0" numFmtId="43" outline="0" showAll="0"/>
    <pivotField dataField="1"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dataField="1" compact="0" outline="0" showAll="0" defaultSubtotal="0"/>
    <pivotField compact="0" numFmtId="43" outline="0" showAll="0" defaultSubtotal="0"/>
    <pivotField compact="0" numFmtId="43" outline="0" showAll="0" defaultSubtotal="0"/>
    <pivotField dataField="1" compact="0" numFmtId="43" outline="0" showAll="0"/>
    <pivotField dataField="1" compact="0" numFmtId="43" outline="0" showAll="0"/>
    <pivotField axis="axisRow" compact="0" numFmtId="43" outline="0" showAll="0" defaultSubtotal="0">
      <items count="15">
        <item m="1" x="7"/>
        <item m="1" x="4"/>
        <item m="1" x="8"/>
        <item m="1" x="13"/>
        <item m="1" x="2"/>
        <item m="1" x="5"/>
        <item m="1" x="6"/>
        <item m="1" x="9"/>
        <item m="1" x="10"/>
        <item m="1" x="11"/>
        <item m="1" x="12"/>
        <item m="1" x="14"/>
        <item m="1" x="1"/>
        <item m="1" x="3"/>
        <item x="0"/>
      </items>
    </pivotField>
    <pivotField compact="0" numFmtId="43" outline="0" showAll="0" defaultSubtotal="0"/>
    <pivotField compact="0" outline="0" showAll="0" defaultSubtotal="0"/>
    <pivotField compact="0" outline="0" showAll="0" defaultSubtotal="0"/>
  </pivotFields>
  <rowFields count="2">
    <field x="51"/>
    <field x="24"/>
  </rowFields>
  <rowItems count="2">
    <i>
      <x v="14"/>
      <x v="13"/>
    </i>
    <i t="grand">
      <x/>
    </i>
  </rowItems>
  <colFields count="1">
    <field x="-2"/>
  </colFields>
  <colItems count="9">
    <i>
      <x/>
    </i>
    <i i="1">
      <x v="1"/>
    </i>
    <i i="2">
      <x v="2"/>
    </i>
    <i i="3">
      <x v="3"/>
    </i>
    <i i="4">
      <x v="4"/>
    </i>
    <i i="5">
      <x v="5"/>
    </i>
    <i i="6">
      <x v="6"/>
    </i>
    <i i="7">
      <x v="7"/>
    </i>
    <i i="8">
      <x v="8"/>
    </i>
  </colItems>
  <dataFields count="9">
    <dataField name="Counsel's Base Fees " fld="8" baseField="0" baseItem="0"/>
    <dataField name=" Other Disbursements" fld="9" baseField="22" baseItem="8"/>
    <dataField name="Base Profit Costs " fld="35" baseField="22" baseItem="8"/>
    <dataField name=" Total Base Costs" fld="46" baseField="5" baseItem="12"/>
    <dataField name="Solicitor's Success Fees" fld="37" baseField="22" baseItem="8"/>
    <dataField name=" Counsel's Success Fees" fld="41" baseField="22" baseItem="8"/>
    <dataField name=" Total VAT" fld="49" baseField="13" baseItem="10"/>
    <dataField name=" ATEI Premium" fld="11" baseField="22" baseItem="8"/>
    <dataField name=" Total Costs" fld="50" baseField="13" baseItem="10"/>
  </dataFields>
  <formats count="83">
    <format dxfId="6510">
      <pivotArea outline="0" collapsedLevelsAreSubtotals="1" fieldPosition="0"/>
    </format>
    <format dxfId="6509">
      <pivotArea dataOnly="0" labelOnly="1" grandRow="1" outline="0" fieldPosition="0"/>
    </format>
    <format dxfId="6508">
      <pivotArea dataOnly="0" labelOnly="1" grandRow="1" outline="0" fieldPosition="0"/>
    </format>
    <format dxfId="6507">
      <pivotArea outline="0" collapsedLevelsAreSubtotals="1" fieldPosition="0"/>
    </format>
    <format dxfId="6506">
      <pivotArea outline="0" collapsedLevelsAreSubtotals="1" fieldPosition="0"/>
    </format>
    <format dxfId="6505">
      <pivotArea type="all" dataOnly="0" outline="0" fieldPosition="0"/>
    </format>
    <format dxfId="6504">
      <pivotArea outline="0" collapsedLevelsAreSubtotals="1" fieldPosition="0"/>
    </format>
    <format dxfId="6503">
      <pivotArea dataOnly="0" labelOnly="1" grandRow="1" outline="0" fieldPosition="0"/>
    </format>
    <format dxfId="6502">
      <pivotArea type="all" dataOnly="0" outline="0" fieldPosition="0"/>
    </format>
    <format dxfId="6501">
      <pivotArea outline="0" collapsedLevelsAreSubtotals="1" fieldPosition="0"/>
    </format>
    <format dxfId="6500">
      <pivotArea dataOnly="0" labelOnly="1" grandRow="1" outline="0" fieldPosition="0"/>
    </format>
    <format dxfId="6499">
      <pivotArea type="all" dataOnly="0" outline="0" fieldPosition="0"/>
    </format>
    <format dxfId="6498">
      <pivotArea outline="0" collapsedLevelsAreSubtotals="1" fieldPosition="0"/>
    </format>
    <format dxfId="6497">
      <pivotArea dataOnly="0" labelOnly="1" grandRow="1" outline="0" fieldPosition="0"/>
    </format>
    <format dxfId="6496">
      <pivotArea type="all" dataOnly="0" outline="0" fieldPosition="0"/>
    </format>
    <format dxfId="6495">
      <pivotArea outline="0" collapsedLevelsAreSubtotals="1" fieldPosition="0"/>
    </format>
    <format dxfId="6494">
      <pivotArea dataOnly="0" labelOnly="1" grandRow="1" outline="0" fieldPosition="0"/>
    </format>
    <format dxfId="6493">
      <pivotArea type="all" dataOnly="0" outline="0" fieldPosition="0"/>
    </format>
    <format dxfId="6492">
      <pivotArea outline="0" collapsedLevelsAreSubtotals="1" fieldPosition="0"/>
    </format>
    <format dxfId="6491">
      <pivotArea dataOnly="0" labelOnly="1" grandRow="1" outline="0" fieldPosition="0"/>
    </format>
    <format dxfId="6490">
      <pivotArea type="all" dataOnly="0" outline="0" fieldPosition="0"/>
    </format>
    <format dxfId="6489">
      <pivotArea outline="0" collapsedLevelsAreSubtotals="1" fieldPosition="0"/>
    </format>
    <format dxfId="6488">
      <pivotArea dataOnly="0" labelOnly="1" grandRow="1" outline="0" fieldPosition="0"/>
    </format>
    <format dxfId="6487">
      <pivotArea dataOnly="0" labelOnly="1" outline="0" fieldPosition="0">
        <references count="1">
          <reference field="4294967294" count="2">
            <x v="0"/>
            <x v="3"/>
          </reference>
        </references>
      </pivotArea>
    </format>
    <format dxfId="6486">
      <pivotArea type="all" dataOnly="0" outline="0" fieldPosition="0"/>
    </format>
    <format dxfId="6485">
      <pivotArea outline="0" collapsedLevelsAreSubtotals="1" fieldPosition="0"/>
    </format>
    <format dxfId="6484">
      <pivotArea dataOnly="0" labelOnly="1" grandRow="1" outline="0" fieldPosition="0"/>
    </format>
    <format dxfId="6483">
      <pivotArea dataOnly="0" labelOnly="1" outline="0" fieldPosition="0">
        <references count="1">
          <reference field="4294967294" count="2">
            <x v="0"/>
            <x v="3"/>
          </reference>
        </references>
      </pivotArea>
    </format>
    <format dxfId="6482">
      <pivotArea type="all" dataOnly="0" outline="0" fieldPosition="0"/>
    </format>
    <format dxfId="6481">
      <pivotArea outline="0" collapsedLevelsAreSubtotals="1" fieldPosition="0"/>
    </format>
    <format dxfId="6480">
      <pivotArea dataOnly="0" labelOnly="1" grandRow="1" outline="0" fieldPosition="0"/>
    </format>
    <format dxfId="6479">
      <pivotArea dataOnly="0" labelOnly="1" outline="0" fieldPosition="0">
        <references count="1">
          <reference field="4294967294" count="2">
            <x v="0"/>
            <x v="3"/>
          </reference>
        </references>
      </pivotArea>
    </format>
    <format dxfId="6478">
      <pivotArea type="all" dataOnly="0" outline="0" fieldPosition="0"/>
    </format>
    <format dxfId="6477">
      <pivotArea outline="0" collapsedLevelsAreSubtotals="1" fieldPosition="0"/>
    </format>
    <format dxfId="6476">
      <pivotArea type="origin" dataOnly="0" labelOnly="1" outline="0" fieldPosition="0"/>
    </format>
    <format dxfId="6475">
      <pivotArea field="-2" type="button" dataOnly="0" labelOnly="1" outline="0" axis="axisCol" fieldPosition="0"/>
    </format>
    <format dxfId="6474">
      <pivotArea type="topRight" dataOnly="0" labelOnly="1" outline="0" fieldPosition="0"/>
    </format>
    <format dxfId="6473">
      <pivotArea dataOnly="0" labelOnly="1" grandRow="1" outline="0" fieldPosition="0"/>
    </format>
    <format dxfId="6472">
      <pivotArea dataOnly="0" labelOnly="1" outline="0" fieldPosition="0">
        <references count="1">
          <reference field="4294967294" count="4">
            <x v="0"/>
            <x v="3"/>
            <x v="6"/>
            <x v="8"/>
          </reference>
        </references>
      </pivotArea>
    </format>
    <format dxfId="6471">
      <pivotArea type="all" dataOnly="0" outline="0" fieldPosition="0"/>
    </format>
    <format dxfId="6470">
      <pivotArea type="origin" dataOnly="0" labelOnly="1" outline="0" fieldPosition="0"/>
    </format>
    <format dxfId="6469">
      <pivotArea field="-2" type="button" dataOnly="0" labelOnly="1" outline="0" axis="axisCol" fieldPosition="0"/>
    </format>
    <format dxfId="6468">
      <pivotArea type="topRight" dataOnly="0" labelOnly="1" outline="0" fieldPosition="0"/>
    </format>
    <format dxfId="6467">
      <pivotArea dataOnly="0" labelOnly="1" grandRow="1" outline="0" fieldPosition="0"/>
    </format>
    <format dxfId="6466">
      <pivotArea outline="0" collapsedLevelsAreSubtotals="1" fieldPosition="0"/>
    </format>
    <format dxfId="6465">
      <pivotArea dataOnly="0" labelOnly="1" grandRow="1" outline="0" offset="IV256" fieldPosition="0"/>
    </format>
    <format dxfId="6464">
      <pivotArea dataOnly="0" labelOnly="1" outline="0" fieldPosition="0">
        <references count="1">
          <reference field="4294967294" count="4">
            <x v="0"/>
            <x v="3"/>
            <x v="6"/>
            <x v="8"/>
          </reference>
        </references>
      </pivotArea>
    </format>
    <format dxfId="6463">
      <pivotArea type="all" dataOnly="0" outline="0" fieldPosition="0"/>
    </format>
    <format dxfId="6462">
      <pivotArea outline="0" collapsedLevelsAreSubtotals="1" fieldPosition="0"/>
    </format>
    <format dxfId="6461">
      <pivotArea type="origin" dataOnly="0" labelOnly="1" outline="0" fieldPosition="0"/>
    </format>
    <format dxfId="6460">
      <pivotArea field="-2" type="button" dataOnly="0" labelOnly="1" outline="0" axis="axisCol" fieldPosition="0"/>
    </format>
    <format dxfId="6459">
      <pivotArea type="topRight" dataOnly="0" labelOnly="1" outline="0" fieldPosition="0"/>
    </format>
    <format dxfId="6458">
      <pivotArea dataOnly="0" labelOnly="1" grandRow="1" outline="0" fieldPosition="0"/>
    </format>
    <format dxfId="6457">
      <pivotArea dataOnly="0" labelOnly="1" outline="0" fieldPosition="0">
        <references count="1">
          <reference field="4294967294" count="4">
            <x v="0"/>
            <x v="3"/>
            <x v="6"/>
            <x v="8"/>
          </reference>
        </references>
      </pivotArea>
    </format>
    <format dxfId="6456">
      <pivotArea dataOnly="0" labelOnly="1" outline="0" fieldPosition="0">
        <references count="1">
          <reference field="4294967294" count="4">
            <x v="0"/>
            <x v="3"/>
            <x v="6"/>
            <x v="8"/>
          </reference>
        </references>
      </pivotArea>
    </format>
    <format dxfId="6455">
      <pivotArea type="all" dataOnly="0" outline="0" fieldPosition="0"/>
    </format>
    <format dxfId="6454">
      <pivotArea outline="0" collapsedLevelsAreSubtotals="1" fieldPosition="0"/>
    </format>
    <format dxfId="6453">
      <pivotArea type="origin" dataOnly="0" labelOnly="1" outline="0" fieldPosition="0"/>
    </format>
    <format dxfId="6452">
      <pivotArea field="-2" type="button" dataOnly="0" labelOnly="1" outline="0" axis="axisCol" fieldPosition="0"/>
    </format>
    <format dxfId="6451">
      <pivotArea type="topRight" dataOnly="0" labelOnly="1" outline="0" fieldPosition="0"/>
    </format>
    <format dxfId="6450">
      <pivotArea dataOnly="0" labelOnly="1" grandRow="1" outline="0" fieldPosition="0"/>
    </format>
    <format dxfId="6449">
      <pivotArea dataOnly="0" labelOnly="1" outline="0" fieldPosition="0">
        <references count="1">
          <reference field="4294967294" count="4">
            <x v="0"/>
            <x v="3"/>
            <x v="6"/>
            <x v="8"/>
          </reference>
        </references>
      </pivotArea>
    </format>
    <format dxfId="6448">
      <pivotArea type="all" dataOnly="0" outline="0" fieldPosition="0"/>
    </format>
    <format dxfId="6447">
      <pivotArea outline="0" collapsedLevelsAreSubtotals="1" fieldPosition="0"/>
    </format>
    <format dxfId="6446">
      <pivotArea type="origin" dataOnly="0" labelOnly="1" outline="0" fieldPosition="0"/>
    </format>
    <format dxfId="6445">
      <pivotArea field="-2" type="button" dataOnly="0" labelOnly="1" outline="0" axis="axisCol" fieldPosition="0"/>
    </format>
    <format dxfId="6444">
      <pivotArea type="topRight" dataOnly="0" labelOnly="1" outline="0" fieldPosition="0"/>
    </format>
    <format dxfId="6443">
      <pivotArea dataOnly="0" labelOnly="1" grandRow="1" outline="0" fieldPosition="0"/>
    </format>
    <format dxfId="6442">
      <pivotArea dataOnly="0" labelOnly="1" outline="0" fieldPosition="0">
        <references count="1">
          <reference field="4294967294" count="4">
            <x v="0"/>
            <x v="3"/>
            <x v="6"/>
            <x v="8"/>
          </reference>
        </references>
      </pivotArea>
    </format>
    <format dxfId="6441">
      <pivotArea dataOnly="0" outline="0" fieldPosition="0">
        <references count="1">
          <reference field="4294967294" count="1">
            <x v="8"/>
          </reference>
        </references>
      </pivotArea>
    </format>
    <format dxfId="6440">
      <pivotArea outline="0" collapsedLevelsAreSubtotals="1" fieldPosition="0">
        <references count="1">
          <reference field="4294967294" count="1" selected="0">
            <x v="8"/>
          </reference>
        </references>
      </pivotArea>
    </format>
    <format dxfId="6439">
      <pivotArea dataOnly="0" labelOnly="1" outline="0" fieldPosition="0">
        <references count="1">
          <reference field="4294967294" count="1">
            <x v="8"/>
          </reference>
        </references>
      </pivotArea>
    </format>
    <format dxfId="6438">
      <pivotArea type="all" dataOnly="0" outline="0" fieldPosition="0"/>
    </format>
    <format dxfId="6437">
      <pivotArea outline="0" collapsedLevelsAreSubtotals="1" fieldPosition="0"/>
    </format>
    <format dxfId="6436">
      <pivotArea type="origin" dataOnly="0" labelOnly="1" outline="0" fieldPosition="0"/>
    </format>
    <format dxfId="6435">
      <pivotArea field="-2" type="button" dataOnly="0" labelOnly="1" outline="0" axis="axisCol" fieldPosition="0"/>
    </format>
    <format dxfId="6434">
      <pivotArea type="topRight" dataOnly="0" labelOnly="1" outline="0" fieldPosition="0"/>
    </format>
    <format dxfId="6433">
      <pivotArea dataOnly="0" labelOnly="1" grandRow="1" outline="0" fieldPosition="0"/>
    </format>
    <format dxfId="6432">
      <pivotArea dataOnly="0" labelOnly="1" outline="0" fieldPosition="0">
        <references count="1">
          <reference field="4294967294" count="9">
            <x v="0"/>
            <x v="1"/>
            <x v="2"/>
            <x v="3"/>
            <x v="4"/>
            <x v="5"/>
            <x v="6"/>
            <x v="7"/>
            <x v="8"/>
          </reference>
        </references>
      </pivotArea>
    </format>
    <format dxfId="6431">
      <pivotArea type="origin" dataOnly="0" labelOnly="1" outline="0" fieldPosition="0"/>
    </format>
    <format dxfId="6430">
      <pivotArea field="51" type="button" dataOnly="0" labelOnly="1" outline="0" axis="axisRow" fieldPosition="0"/>
    </format>
    <format dxfId="6429">
      <pivotArea dataOnly="0" labelOnly="1" outline="0" fieldPosition="0">
        <references count="1">
          <reference field="51" count="0"/>
        </references>
      </pivotArea>
    </format>
    <format dxfId="6428">
      <pivotArea dataOnly="0" labelOnly="1" grandRow="1" outline="0" fieldPosition="0"/>
    </format>
  </formats>
  <pivotTableStyleInfo name="PivotStyleLight1"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18" applyNumberFormats="0" applyBorderFormats="0" applyFontFormats="0" applyPatternFormats="0" applyAlignmentFormats="0" applyWidthHeightFormats="1" dataCaption="Values" missingCaption=" " updatedVersion="6" minRefreshableVersion="3" showCalcMbrs="0" useAutoFormatting="1" itemPrintTitles="1" createdVersion="3" indent="0" compact="0" compactData="0" gridDropZones="1">
  <location ref="A6:O10" firstHeaderRow="1" firstDataRow="2" firstDataCol="5"/>
  <pivotFields count="55">
    <pivotField compact="0" outline="0" showAll="0"/>
    <pivotField compact="0" outline="0" showAll="0" defaultSubtotal="0"/>
    <pivotField compact="0" outline="0" showAll="0" defaultSubtotal="0"/>
    <pivotField compact="0" outline="0" showAll="0"/>
    <pivotField compact="0" outline="0" showAll="0"/>
    <pivotField compact="0" outline="0" showAll="0"/>
    <pivotField dataField="1" compact="0" outline="0" showAll="0"/>
    <pivotField compact="0" outline="0" showAll="0"/>
    <pivotField dataField="1" compact="0" outline="0" showAll="0"/>
    <pivotField dataField="1" compact="0" outline="0" showAll="0" defaultSubtotal="0"/>
    <pivotField compact="0" outline="0" showAll="0" defaultSubtotal="0"/>
    <pivotField dataField="1" compact="0" outline="0" showAll="0" defaultSubtota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compact="0" outline="0" showAll="0" defaultSubtotal="0"/>
    <pivotField compact="0" numFmtId="43" outline="0" showAll="0" defaultSubtotal="0"/>
    <pivotField compact="0" numFmtId="43" outline="0" showAll="0" defaultSubtotal="0"/>
    <pivotField compact="0" outline="0" showAll="0" defaultSubtotal="0"/>
    <pivotField compact="0" outline="0" showAll="0" defaultSubtotal="0"/>
    <pivotField axis="axisRow" compact="0" outline="0" showAll="0">
      <items count="45">
        <item sd="0" m="1" x="11"/>
        <item m="1" x="43"/>
        <item m="1" x="14"/>
        <item sd="0" m="1" x="28"/>
        <item sd="0" m="1" x="34"/>
        <item sd="0" m="1" x="2"/>
        <item m="1" x="29"/>
        <item sd="0" m="1" x="35"/>
        <item sd="0" m="1" x="6"/>
        <item sd="0" m="1" x="3"/>
        <item m="1" x="10"/>
        <item sd="0" m="1" x="23"/>
        <item m="1" x="38"/>
        <item sd="0" m="1" x="20"/>
        <item sd="0" m="1" x="30"/>
        <item sd="0" m="1" x="40"/>
        <item m="1" x="21"/>
        <item sd="0" m="1" x="1"/>
        <item sd="0" m="1" x="13"/>
        <item sd="0" m="1" x="18"/>
        <item m="1" x="8"/>
        <item sd="0" m="1" x="12"/>
        <item x="0"/>
        <item sd="0" m="1" x="17"/>
        <item sd="0" m="1" x="5"/>
        <item sd="0" m="1" x="4"/>
        <item m="1" x="37"/>
        <item m="1" x="9"/>
        <item m="1" x="24"/>
        <item sd="0" m="1" x="19"/>
        <item m="1" x="32"/>
        <item m="1" x="42"/>
        <item m="1" x="41"/>
        <item m="1" x="15"/>
        <item m="1" x="22"/>
        <item m="1" x="33"/>
        <item m="1" x="25"/>
        <item sd="0" m="1" x="31"/>
        <item sd="0" m="1" x="7"/>
        <item m="1" x="27"/>
        <item m="1" x="39"/>
        <item m="1" x="26"/>
        <item m="1" x="36"/>
        <item m="1" x="16"/>
        <item t="default"/>
      </items>
    </pivotField>
    <pivotField axis="axisRow" compact="0" outline="0" showAll="0" defaultSubtotal="0">
      <items count="19">
        <item m="1" x="15"/>
        <item m="1" x="5"/>
        <item m="1" x="17"/>
        <item m="1" x="11"/>
        <item m="1" x="8"/>
        <item m="1" x="13"/>
        <item m="1" x="18"/>
        <item m="1" x="3"/>
        <item m="1" x="10"/>
        <item m="1" x="2"/>
        <item m="1" x="16"/>
        <item m="1" x="12"/>
        <item m="1" x="4"/>
        <item m="1" x="6"/>
        <item m="1" x="9"/>
        <item m="1" x="14"/>
        <item m="1" x="1"/>
        <item x="0"/>
        <item m="1" x="7"/>
      </items>
    </pivotField>
    <pivotField axis="axisRow" compact="0" outline="0" showAll="0" defaultSubtotal="0">
      <items count="30">
        <item m="1" x="22"/>
        <item m="1" x="13"/>
        <item m="1" x="11"/>
        <item m="1" x="7"/>
        <item m="1" x="25"/>
        <item m="1" x="10"/>
        <item m="1" x="2"/>
        <item m="1" x="3"/>
        <item m="1" x="15"/>
        <item m="1" x="19"/>
        <item m="1" x="4"/>
        <item m="1" x="12"/>
        <item m="1" x="16"/>
        <item m="1" x="6"/>
        <item m="1" x="1"/>
        <item m="1" x="14"/>
        <item m="1" x="24"/>
        <item m="1" x="8"/>
        <item m="1" x="18"/>
        <item m="1" x="28"/>
        <item m="1" x="23"/>
        <item x="0"/>
        <item m="1" x="29"/>
        <item m="1" x="26"/>
        <item m="1" x="17"/>
        <item m="1" x="9"/>
        <item m="1" x="5"/>
        <item m="1" x="27"/>
        <item m="1" x="20"/>
        <item m="1" x="21"/>
      </items>
    </pivotField>
    <pivotField compact="0" outline="0" showAll="0"/>
    <pivotField axis="axisRow" compact="0" outline="0" showAll="0" defaultSubtotal="0">
      <items count="2">
        <item x="0"/>
        <item m="1" x="1"/>
      </items>
    </pivotField>
    <pivotField compact="0" outline="0" showAll="0"/>
    <pivotField compact="0" numFmtId="43" outline="0" showAll="0" defaultSubtotal="0"/>
    <pivotField compact="0" numFmtId="10" outline="0" showAll="0" defaultSubtotal="0"/>
    <pivotField compact="0" numFmtId="10" outline="0" showAll="0"/>
    <pivotField compact="0" numFmtId="43" outline="0" showAll="0" defaultSubtotal="0"/>
    <pivotField dataField="1" compact="0" numFmtId="43" outline="0" showAll="0" defaultSubtotal="0"/>
    <pivotField compact="0" numFmtId="43" outline="0" showAll="0" defaultSubtotal="0"/>
    <pivotField dataField="1" compact="0" numFmtId="43" outline="0" showAll="0" defaultSubtotal="0"/>
    <pivotField compact="0" numFmtId="43" outline="0" showAll="0" defaultSubtotal="0"/>
    <pivotField compact="0" numFmtId="43" outline="0" showAll="0"/>
    <pivotField compact="0" numFmtId="43" outline="0" showAll="0"/>
    <pivotField dataField="1"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dataField="1" compact="0" outline="0" showAll="0" defaultSubtotal="0"/>
    <pivotField compact="0" numFmtId="43" outline="0" showAll="0" defaultSubtotal="0"/>
    <pivotField compact="0" numFmtId="43" outline="0" showAll="0" defaultSubtotal="0"/>
    <pivotField dataField="1" compact="0" numFmtId="43" outline="0" showAll="0"/>
    <pivotField dataField="1" compact="0" numFmtId="43" outline="0" showAll="0"/>
    <pivotField compact="0" numFmtId="43" outline="0" showAll="0" defaultSubtotal="0"/>
    <pivotField axis="axisRow" compact="0" numFmtId="43" outline="0" showAll="0" defaultSubtotal="0">
      <items count="25">
        <item m="1" x="13"/>
        <item m="1" x="6"/>
        <item m="1" x="14"/>
        <item m="1" x="22"/>
        <item m="1" x="4"/>
        <item m="1" x="15"/>
        <item m="1" x="18"/>
        <item m="1" x="21"/>
        <item m="1" x="23"/>
        <item m="1" x="1"/>
        <item m="1" x="5"/>
        <item m="1" x="7"/>
        <item m="1" x="9"/>
        <item m="1" x="11"/>
        <item m="1" x="16"/>
        <item m="1" x="17"/>
        <item m="1" x="20"/>
        <item m="1" x="10"/>
        <item m="1" x="2"/>
        <item m="1" x="3"/>
        <item m="1" x="24"/>
        <item m="1" x="8"/>
        <item m="1" x="12"/>
        <item m="1" x="19"/>
        <item x="0"/>
      </items>
    </pivotField>
    <pivotField compact="0" outline="0" showAll="0" defaultSubtotal="0"/>
    <pivotField compact="0" outline="0" showAll="0" defaultSubtotal="0"/>
  </pivotFields>
  <rowFields count="5">
    <field x="52"/>
    <field x="25"/>
    <field x="26"/>
    <field x="27"/>
    <field x="29"/>
  </rowFields>
  <rowItems count="3">
    <i>
      <x v="24"/>
      <x v="22"/>
      <x v="17"/>
      <x v="21"/>
      <x/>
    </i>
    <i t="default" r="1">
      <x v="22"/>
    </i>
    <i t="grand">
      <x/>
    </i>
  </rowItems>
  <colFields count="1">
    <field x="-2"/>
  </colFields>
  <colItems count="10">
    <i>
      <x/>
    </i>
    <i i="1">
      <x v="1"/>
    </i>
    <i i="2">
      <x v="2"/>
    </i>
    <i i="3">
      <x v="3"/>
    </i>
    <i i="4">
      <x v="4"/>
    </i>
    <i i="5">
      <x v="5"/>
    </i>
    <i i="6">
      <x v="6"/>
    </i>
    <i i="7">
      <x v="7"/>
    </i>
    <i i="8">
      <x v="8"/>
    </i>
    <i i="9">
      <x v="9"/>
    </i>
  </colItems>
  <dataFields count="10">
    <dataField name="Time " fld="6" baseField="15" baseItem="5"/>
    <dataField name=" Base Profit Costs " fld="35" baseField="23" baseItem="24"/>
    <dataField name=" Counsel's Base Fees" fld="8" baseField="22" baseItem="24"/>
    <dataField name=" Other Disbursements" fld="9" baseField="23" baseItem="24"/>
    <dataField name=" Total Base Costs" fld="46" baseField="15" baseItem="9"/>
    <dataField name="Solicitor's Success Fees" fld="37" baseField="23" baseItem="24"/>
    <dataField name=" Counsel's Success Fees" fld="41" baseField="23" baseItem="24"/>
    <dataField name=" Total VAT" fld="49" baseField="28" baseItem="0"/>
    <dataField name=" ATEI Premium" fld="11" baseField="23" baseItem="24"/>
    <dataField name=" Total Costs" fld="50" baseField="28" baseItem="0"/>
  </dataFields>
  <formats count="178">
    <format dxfId="6427">
      <pivotArea field="-2" type="button" dataOnly="0" labelOnly="1" outline="0" axis="axisCol" fieldPosition="0"/>
    </format>
    <format dxfId="6426">
      <pivotArea type="topRight" dataOnly="0" labelOnly="1" outline="0" fieldPosition="0"/>
    </format>
    <format dxfId="6425">
      <pivotArea dataOnly="0" labelOnly="1" outline="0" fieldPosition="0">
        <references count="1">
          <reference field="4294967294" count="2">
            <x v="0"/>
            <x v="2"/>
          </reference>
        </references>
      </pivotArea>
    </format>
    <format dxfId="6424">
      <pivotArea outline="0" collapsedLevelsAreSubtotals="1" fieldPosition="0"/>
    </format>
    <format dxfId="6423">
      <pivotArea field="-2" type="button" dataOnly="0" labelOnly="1" outline="0" axis="axisCol" fieldPosition="0"/>
    </format>
    <format dxfId="6422">
      <pivotArea type="topRight" dataOnly="0" labelOnly="1" outline="0" fieldPosition="0"/>
    </format>
    <format dxfId="6421">
      <pivotArea dataOnly="0" labelOnly="1" outline="0" fieldPosition="0">
        <references count="1">
          <reference field="4294967294" count="2">
            <x v="0"/>
            <x v="2"/>
          </reference>
        </references>
      </pivotArea>
    </format>
    <format dxfId="6420">
      <pivotArea type="all" dataOnly="0" outline="0" fieldPosition="0"/>
    </format>
    <format dxfId="6419">
      <pivotArea outline="0" collapsedLevelsAreSubtotals="1" fieldPosition="0"/>
    </format>
    <format dxfId="6418">
      <pivotArea dataOnly="0" labelOnly="1" grandRow="1" outline="0" fieldPosition="0"/>
    </format>
    <format dxfId="6417">
      <pivotArea dataOnly="0" labelOnly="1" outline="0" fieldPosition="0">
        <references count="1">
          <reference field="4294967294" count="2">
            <x v="0"/>
            <x v="2"/>
          </reference>
        </references>
      </pivotArea>
    </format>
    <format dxfId="6416">
      <pivotArea type="all" dataOnly="0" outline="0" fieldPosition="0"/>
    </format>
    <format dxfId="6415">
      <pivotArea outline="0" collapsedLevelsAreSubtotals="1" fieldPosition="0"/>
    </format>
    <format dxfId="6414">
      <pivotArea dataOnly="0" labelOnly="1" grandRow="1" outline="0" fieldPosition="0"/>
    </format>
    <format dxfId="6413">
      <pivotArea dataOnly="0" labelOnly="1" outline="0" fieldPosition="0">
        <references count="1">
          <reference field="4294967294" count="2">
            <x v="0"/>
            <x v="2"/>
          </reference>
        </references>
      </pivotArea>
    </format>
    <format dxfId="6412">
      <pivotArea type="all" dataOnly="0" outline="0" fieldPosition="0"/>
    </format>
    <format dxfId="6411">
      <pivotArea outline="0" collapsedLevelsAreSubtotals="1" fieldPosition="0"/>
    </format>
    <format dxfId="6410">
      <pivotArea dataOnly="0" labelOnly="1" grandRow="1" outline="0" fieldPosition="0"/>
    </format>
    <format dxfId="6409">
      <pivotArea dataOnly="0" labelOnly="1" outline="0" fieldPosition="0">
        <references count="1">
          <reference field="4294967294" count="2">
            <x v="0"/>
            <x v="2"/>
          </reference>
        </references>
      </pivotArea>
    </format>
    <format dxfId="6408">
      <pivotArea dataOnly="0" labelOnly="1" outline="0" fieldPosition="0">
        <references count="1">
          <reference field="4294967294" count="2">
            <x v="0"/>
            <x v="2"/>
          </reference>
        </references>
      </pivotArea>
    </format>
    <format dxfId="6407">
      <pivotArea type="all" dataOnly="0" outline="0" fieldPosition="0"/>
    </format>
    <format dxfId="6406">
      <pivotArea outline="0" collapsedLevelsAreSubtotals="1" fieldPosition="0"/>
    </format>
    <format dxfId="6405">
      <pivotArea dataOnly="0" labelOnly="1" grandRow="1" outline="0" fieldPosition="0"/>
    </format>
    <format dxfId="6404">
      <pivotArea dataOnly="0" labelOnly="1" outline="0" fieldPosition="0">
        <references count="1">
          <reference field="4294967294" count="2">
            <x v="0"/>
            <x v="2"/>
          </reference>
        </references>
      </pivotArea>
    </format>
    <format dxfId="6403">
      <pivotArea dataOnly="0" labelOnly="1" outline="0" fieldPosition="0">
        <references count="1">
          <reference field="4294967294" count="2">
            <x v="0"/>
            <x v="2"/>
          </reference>
        </references>
      </pivotArea>
    </format>
    <format dxfId="6402">
      <pivotArea type="origin" dataOnly="0" labelOnly="1" outline="0" fieldPosition="0"/>
    </format>
    <format dxfId="6401">
      <pivotArea type="all" dataOnly="0" outline="0" fieldPosition="0"/>
    </format>
    <format dxfId="6400">
      <pivotArea outline="0" collapsedLevelsAreSubtotals="1" fieldPosition="0"/>
    </format>
    <format dxfId="6399">
      <pivotArea dataOnly="0" labelOnly="1" grandRow="1" outline="0" fieldPosition="0"/>
    </format>
    <format dxfId="6398">
      <pivotArea dataOnly="0" labelOnly="1" outline="0" fieldPosition="0">
        <references count="1">
          <reference field="4294967294" count="3">
            <x v="0"/>
            <x v="2"/>
            <x v="4"/>
          </reference>
        </references>
      </pivotArea>
    </format>
    <format dxfId="6397">
      <pivotArea type="all" dataOnly="0" outline="0" fieldPosition="0"/>
    </format>
    <format dxfId="6396">
      <pivotArea outline="0" collapsedLevelsAreSubtotals="1" fieldPosition="0"/>
    </format>
    <format dxfId="6395">
      <pivotArea dataOnly="0" labelOnly="1" grandRow="1" outline="0" fieldPosition="0"/>
    </format>
    <format dxfId="6394">
      <pivotArea dataOnly="0" labelOnly="1" outline="0" fieldPosition="0">
        <references count="1">
          <reference field="4294967294" count="3">
            <x v="0"/>
            <x v="2"/>
            <x v="4"/>
          </reference>
        </references>
      </pivotArea>
    </format>
    <format dxfId="6393">
      <pivotArea type="all" dataOnly="0" outline="0" fieldPosition="0"/>
    </format>
    <format dxfId="6392">
      <pivotArea outline="0" collapsedLevelsAreSubtotals="1" fieldPosition="0"/>
    </format>
    <format dxfId="6391">
      <pivotArea dataOnly="0" labelOnly="1" grandRow="1" outline="0" fieldPosition="0"/>
    </format>
    <format dxfId="6390">
      <pivotArea dataOnly="0" labelOnly="1" outline="0" fieldPosition="0">
        <references count="1">
          <reference field="4294967294" count="3">
            <x v="0"/>
            <x v="2"/>
            <x v="4"/>
          </reference>
        </references>
      </pivotArea>
    </format>
    <format dxfId="6389">
      <pivotArea type="all" dataOnly="0" outline="0" fieldPosition="0"/>
    </format>
    <format dxfId="6388">
      <pivotArea outline="0" collapsedLevelsAreSubtotals="1" fieldPosition="0"/>
    </format>
    <format dxfId="6387">
      <pivotArea dataOnly="0" labelOnly="1" grandRow="1" outline="0" fieldPosition="0"/>
    </format>
    <format dxfId="6386">
      <pivotArea dataOnly="0" labelOnly="1" outline="0" fieldPosition="0">
        <references count="1">
          <reference field="4294967294" count="3">
            <x v="0"/>
            <x v="2"/>
            <x v="4"/>
          </reference>
        </references>
      </pivotArea>
    </format>
    <format dxfId="6385">
      <pivotArea outline="0" collapsedLevelsAreSubtotals="1" fieldPosition="0"/>
    </format>
    <format dxfId="6384">
      <pivotArea type="origin" dataOnly="0" labelOnly="1" outline="0" offset="B1:E1" fieldPosition="0"/>
    </format>
    <format dxfId="6383">
      <pivotArea field="-2" type="button" dataOnly="0" labelOnly="1" outline="0" axis="axisCol" fieldPosition="0"/>
    </format>
    <format dxfId="6382">
      <pivotArea type="topRight" dataOnly="0" labelOnly="1" outline="0" fieldPosition="0"/>
    </format>
    <format dxfId="6381">
      <pivotArea field="25" type="button" dataOnly="0" labelOnly="1" outline="0" axis="axisRow" fieldPosition="1"/>
    </format>
    <format dxfId="6380">
      <pivotArea field="26" type="button" dataOnly="0" labelOnly="1" outline="0" axis="axisRow" fieldPosition="2"/>
    </format>
    <format dxfId="6379">
      <pivotArea field="27" type="button" dataOnly="0" labelOnly="1" outline="0" axis="axisRow" fieldPosition="3"/>
    </format>
    <format dxfId="6378">
      <pivotArea field="29" type="button" dataOnly="0" labelOnly="1" outline="0" axis="axisRow" fieldPosition="4"/>
    </format>
    <format dxfId="6377">
      <pivotArea dataOnly="0" labelOnly="1" grandRow="1" outline="0" offset="B256:IV256" fieldPosition="0"/>
    </format>
    <format dxfId="6376">
      <pivotArea dataOnly="0" labelOnly="1" outline="0" fieldPosition="0">
        <references count="1">
          <reference field="4294967294" count="5">
            <x v="0"/>
            <x v="2"/>
            <x v="4"/>
            <x v="7"/>
            <x v="9"/>
          </reference>
        </references>
      </pivotArea>
    </format>
    <format dxfId="6375">
      <pivotArea type="all" dataOnly="0" outline="0" fieldPosition="0"/>
    </format>
    <format dxfId="6374">
      <pivotArea outline="0" collapsedLevelsAreSubtotals="1" fieldPosition="0"/>
    </format>
    <format dxfId="6373">
      <pivotArea type="origin" dataOnly="0" labelOnly="1" outline="0" fieldPosition="0"/>
    </format>
    <format dxfId="6372">
      <pivotArea field="-2" type="button" dataOnly="0" labelOnly="1" outline="0" axis="axisCol" fieldPosition="0"/>
    </format>
    <format dxfId="6371">
      <pivotArea type="topRight" dataOnly="0" labelOnly="1" outline="0" fieldPosition="0"/>
    </format>
    <format dxfId="6370">
      <pivotArea field="25" type="button" dataOnly="0" labelOnly="1" outline="0" axis="axisRow" fieldPosition="1"/>
    </format>
    <format dxfId="6369">
      <pivotArea field="26" type="button" dataOnly="0" labelOnly="1" outline="0" axis="axisRow" fieldPosition="2"/>
    </format>
    <format dxfId="6368">
      <pivotArea field="27" type="button" dataOnly="0" labelOnly="1" outline="0" axis="axisRow" fieldPosition="3"/>
    </format>
    <format dxfId="6367">
      <pivotArea field="29" type="button" dataOnly="0" labelOnly="1" outline="0" axis="axisRow" fieldPosition="4"/>
    </format>
    <format dxfId="6366">
      <pivotArea dataOnly="0" labelOnly="1" grandRow="1" outline="0" fieldPosition="0"/>
    </format>
    <format dxfId="6365">
      <pivotArea dataOnly="0" labelOnly="1" outline="0" fieldPosition="0">
        <references count="1">
          <reference field="4294967294" count="5">
            <x v="0"/>
            <x v="2"/>
            <x v="4"/>
            <x v="7"/>
            <x v="9"/>
          </reference>
        </references>
      </pivotArea>
    </format>
    <format dxfId="6364">
      <pivotArea type="origin" dataOnly="0" labelOnly="1" outline="0" fieldPosition="0"/>
    </format>
    <format dxfId="6363">
      <pivotArea field="-2" type="button" dataOnly="0" labelOnly="1" outline="0" axis="axisCol" fieldPosition="0"/>
    </format>
    <format dxfId="6362">
      <pivotArea type="topRight" dataOnly="0" labelOnly="1" outline="0" fieldPosition="0"/>
    </format>
    <format dxfId="6361">
      <pivotArea type="all" dataOnly="0" outline="0" fieldPosition="0"/>
    </format>
    <format dxfId="6360">
      <pivotArea outline="0" collapsedLevelsAreSubtotals="1" fieldPosition="0"/>
    </format>
    <format dxfId="6359">
      <pivotArea type="origin" dataOnly="0" labelOnly="1" outline="0" fieldPosition="0"/>
    </format>
    <format dxfId="6358">
      <pivotArea field="-2" type="button" dataOnly="0" labelOnly="1" outline="0" axis="axisCol" fieldPosition="0"/>
    </format>
    <format dxfId="6357">
      <pivotArea type="topRight" dataOnly="0" labelOnly="1" outline="0" fieldPosition="0"/>
    </format>
    <format dxfId="6356">
      <pivotArea field="25" type="button" dataOnly="0" labelOnly="1" outline="0" axis="axisRow" fieldPosition="1"/>
    </format>
    <format dxfId="6355">
      <pivotArea field="26" type="button" dataOnly="0" labelOnly="1" outline="0" axis="axisRow" fieldPosition="2"/>
    </format>
    <format dxfId="6354">
      <pivotArea field="27" type="button" dataOnly="0" labelOnly="1" outline="0" axis="axisRow" fieldPosition="3"/>
    </format>
    <format dxfId="6353">
      <pivotArea field="29" type="button" dataOnly="0" labelOnly="1" outline="0" axis="axisRow" fieldPosition="4"/>
    </format>
    <format dxfId="6352">
      <pivotArea dataOnly="0" labelOnly="1" grandRow="1" outline="0" fieldPosition="0"/>
    </format>
    <format dxfId="6351">
      <pivotArea dataOnly="0" labelOnly="1" outline="0" fieldPosition="0">
        <references count="1">
          <reference field="4294967294" count="5">
            <x v="0"/>
            <x v="2"/>
            <x v="4"/>
            <x v="7"/>
            <x v="9"/>
          </reference>
        </references>
      </pivotArea>
    </format>
    <format dxfId="6350">
      <pivotArea type="all" dataOnly="0" outline="0" fieldPosition="0"/>
    </format>
    <format dxfId="6349">
      <pivotArea outline="0" collapsedLevelsAreSubtotals="1" fieldPosition="0"/>
    </format>
    <format dxfId="6348">
      <pivotArea type="origin" dataOnly="0" labelOnly="1" outline="0" fieldPosition="0"/>
    </format>
    <format dxfId="6347">
      <pivotArea field="-2" type="button" dataOnly="0" labelOnly="1" outline="0" axis="axisCol" fieldPosition="0"/>
    </format>
    <format dxfId="6346">
      <pivotArea type="topRight" dataOnly="0" labelOnly="1" outline="0" fieldPosition="0"/>
    </format>
    <format dxfId="6345">
      <pivotArea field="25" type="button" dataOnly="0" labelOnly="1" outline="0" axis="axisRow" fieldPosition="1"/>
    </format>
    <format dxfId="6344">
      <pivotArea field="26" type="button" dataOnly="0" labelOnly="1" outline="0" axis="axisRow" fieldPosition="2"/>
    </format>
    <format dxfId="6343">
      <pivotArea field="27" type="button" dataOnly="0" labelOnly="1" outline="0" axis="axisRow" fieldPosition="3"/>
    </format>
    <format dxfId="6342">
      <pivotArea field="29" type="button" dataOnly="0" labelOnly="1" outline="0" axis="axisRow" fieldPosition="4"/>
    </format>
    <format dxfId="6341">
      <pivotArea dataOnly="0" labelOnly="1" grandRow="1" outline="0" fieldPosition="0"/>
    </format>
    <format dxfId="6340">
      <pivotArea dataOnly="0" labelOnly="1" outline="0" fieldPosition="0">
        <references count="1">
          <reference field="4294967294" count="5">
            <x v="0"/>
            <x v="2"/>
            <x v="4"/>
            <x v="7"/>
            <x v="9"/>
          </reference>
        </references>
      </pivotArea>
    </format>
    <format dxfId="6339">
      <pivotArea type="all" dataOnly="0" outline="0" fieldPosition="0"/>
    </format>
    <format dxfId="6338">
      <pivotArea outline="0" collapsedLevelsAreSubtotals="1" fieldPosition="0"/>
    </format>
    <format dxfId="6337">
      <pivotArea type="origin" dataOnly="0" labelOnly="1" outline="0" fieldPosition="0"/>
    </format>
    <format dxfId="6336">
      <pivotArea field="-2" type="button" dataOnly="0" labelOnly="1" outline="0" axis="axisCol" fieldPosition="0"/>
    </format>
    <format dxfId="6335">
      <pivotArea type="topRight" dataOnly="0" labelOnly="1" outline="0" fieldPosition="0"/>
    </format>
    <format dxfId="6334">
      <pivotArea field="25" type="button" dataOnly="0" labelOnly="1" outline="0" axis="axisRow" fieldPosition="1"/>
    </format>
    <format dxfId="6333">
      <pivotArea field="26" type="button" dataOnly="0" labelOnly="1" outline="0" axis="axisRow" fieldPosition="2"/>
    </format>
    <format dxfId="6332">
      <pivotArea field="27" type="button" dataOnly="0" labelOnly="1" outline="0" axis="axisRow" fieldPosition="3"/>
    </format>
    <format dxfId="6331">
      <pivotArea field="29" type="button" dataOnly="0" labelOnly="1" outline="0" axis="axisRow" fieldPosition="4"/>
    </format>
    <format dxfId="6330">
      <pivotArea dataOnly="0" labelOnly="1" grandRow="1" outline="0" fieldPosition="0"/>
    </format>
    <format dxfId="6329">
      <pivotArea dataOnly="0" labelOnly="1" outline="0" fieldPosition="0">
        <references count="1">
          <reference field="4294967294" count="5">
            <x v="0"/>
            <x v="2"/>
            <x v="4"/>
            <x v="7"/>
            <x v="9"/>
          </reference>
        </references>
      </pivotArea>
    </format>
    <format dxfId="6328">
      <pivotArea type="all" dataOnly="0" outline="0" fieldPosition="0"/>
    </format>
    <format dxfId="6327">
      <pivotArea outline="0" collapsedLevelsAreSubtotals="1" fieldPosition="0"/>
    </format>
    <format dxfId="6326">
      <pivotArea type="origin" dataOnly="0" labelOnly="1" outline="0" fieldPosition="0"/>
    </format>
    <format dxfId="6325">
      <pivotArea field="-2" type="button" dataOnly="0" labelOnly="1" outline="0" axis="axisCol" fieldPosition="0"/>
    </format>
    <format dxfId="6324">
      <pivotArea type="topRight" dataOnly="0" labelOnly="1" outline="0" fieldPosition="0"/>
    </format>
    <format dxfId="6323">
      <pivotArea field="25" type="button" dataOnly="0" labelOnly="1" outline="0" axis="axisRow" fieldPosition="1"/>
    </format>
    <format dxfId="6322">
      <pivotArea field="26" type="button" dataOnly="0" labelOnly="1" outline="0" axis="axisRow" fieldPosition="2"/>
    </format>
    <format dxfId="6321">
      <pivotArea field="27" type="button" dataOnly="0" labelOnly="1" outline="0" axis="axisRow" fieldPosition="3"/>
    </format>
    <format dxfId="6320">
      <pivotArea field="29" type="button" dataOnly="0" labelOnly="1" outline="0" axis="axisRow" fieldPosition="4"/>
    </format>
    <format dxfId="6319">
      <pivotArea dataOnly="0" labelOnly="1" grandRow="1" outline="0" fieldPosition="0"/>
    </format>
    <format dxfId="6318">
      <pivotArea dataOnly="0" labelOnly="1" outline="0" fieldPosition="0">
        <references count="1">
          <reference field="4294967294" count="5">
            <x v="0"/>
            <x v="2"/>
            <x v="4"/>
            <x v="7"/>
            <x v="9"/>
          </reference>
        </references>
      </pivotArea>
    </format>
    <format dxfId="6317">
      <pivotArea type="all" dataOnly="0" outline="0" fieldPosition="0"/>
    </format>
    <format dxfId="6316">
      <pivotArea outline="0" collapsedLevelsAreSubtotals="1" fieldPosition="0"/>
    </format>
    <format dxfId="6315">
      <pivotArea type="origin" dataOnly="0" labelOnly="1" outline="0" fieldPosition="0"/>
    </format>
    <format dxfId="6314">
      <pivotArea field="-2" type="button" dataOnly="0" labelOnly="1" outline="0" axis="axisCol" fieldPosition="0"/>
    </format>
    <format dxfId="6313">
      <pivotArea type="topRight" dataOnly="0" labelOnly="1" outline="0" fieldPosition="0"/>
    </format>
    <format dxfId="6312">
      <pivotArea field="25" type="button" dataOnly="0" labelOnly="1" outline="0" axis="axisRow" fieldPosition="1"/>
    </format>
    <format dxfId="6311">
      <pivotArea field="26" type="button" dataOnly="0" labelOnly="1" outline="0" axis="axisRow" fieldPosition="2"/>
    </format>
    <format dxfId="6310">
      <pivotArea field="27" type="button" dataOnly="0" labelOnly="1" outline="0" axis="axisRow" fieldPosition="3"/>
    </format>
    <format dxfId="6309">
      <pivotArea field="29" type="button" dataOnly="0" labelOnly="1" outline="0" axis="axisRow" fieldPosition="4"/>
    </format>
    <format dxfId="6308">
      <pivotArea dataOnly="0" labelOnly="1" grandRow="1" outline="0" fieldPosition="0"/>
    </format>
    <format dxfId="6307">
      <pivotArea dataOnly="0" labelOnly="1" outline="0" fieldPosition="0">
        <references count="1">
          <reference field="4294967294" count="5">
            <x v="0"/>
            <x v="2"/>
            <x v="4"/>
            <x v="7"/>
            <x v="9"/>
          </reference>
        </references>
      </pivotArea>
    </format>
    <format dxfId="6306">
      <pivotArea type="all" dataOnly="0" outline="0" fieldPosition="0"/>
    </format>
    <format dxfId="6305">
      <pivotArea outline="0" collapsedLevelsAreSubtotals="1" fieldPosition="0"/>
    </format>
    <format dxfId="6304">
      <pivotArea type="origin" dataOnly="0" labelOnly="1" outline="0" fieldPosition="0"/>
    </format>
    <format dxfId="6303">
      <pivotArea field="-2" type="button" dataOnly="0" labelOnly="1" outline="0" axis="axisCol" fieldPosition="0"/>
    </format>
    <format dxfId="6302">
      <pivotArea type="topRight" dataOnly="0" labelOnly="1" outline="0" fieldPosition="0"/>
    </format>
    <format dxfId="6301">
      <pivotArea field="25" type="button" dataOnly="0" labelOnly="1" outline="0" axis="axisRow" fieldPosition="1"/>
    </format>
    <format dxfId="6300">
      <pivotArea field="26" type="button" dataOnly="0" labelOnly="1" outline="0" axis="axisRow" fieldPosition="2"/>
    </format>
    <format dxfId="6299">
      <pivotArea field="27" type="button" dataOnly="0" labelOnly="1" outline="0" axis="axisRow" fieldPosition="3"/>
    </format>
    <format dxfId="6298">
      <pivotArea field="29" type="button" dataOnly="0" labelOnly="1" outline="0" axis="axisRow" fieldPosition="4"/>
    </format>
    <format dxfId="6297">
      <pivotArea dataOnly="0" labelOnly="1" grandRow="1" outline="0" fieldPosition="0"/>
    </format>
    <format dxfId="6296">
      <pivotArea dataOnly="0" labelOnly="1" outline="0" fieldPosition="0">
        <references count="1">
          <reference field="4294967294" count="5">
            <x v="0"/>
            <x v="2"/>
            <x v="4"/>
            <x v="7"/>
            <x v="9"/>
          </reference>
        </references>
      </pivotArea>
    </format>
    <format dxfId="6295">
      <pivotArea field="25" type="button" dataOnly="0" labelOnly="1" outline="0" axis="axisRow" fieldPosition="1"/>
    </format>
    <format dxfId="6294">
      <pivotArea field="26" type="button" dataOnly="0" labelOnly="1" outline="0" axis="axisRow" fieldPosition="2"/>
    </format>
    <format dxfId="6293">
      <pivotArea field="27" type="button" dataOnly="0" labelOnly="1" outline="0" axis="axisRow" fieldPosition="3"/>
    </format>
    <format dxfId="6292">
      <pivotArea field="29" type="button" dataOnly="0" labelOnly="1" outline="0" axis="axisRow" fieldPosition="4"/>
    </format>
    <format dxfId="6291">
      <pivotArea dataOnly="0" labelOnly="1" outline="0" fieldPosition="0">
        <references count="1">
          <reference field="4294967294" count="5">
            <x v="0"/>
            <x v="2"/>
            <x v="4"/>
            <x v="7"/>
            <x v="9"/>
          </reference>
        </references>
      </pivotArea>
    </format>
    <format dxfId="6290">
      <pivotArea field="25" type="button" dataOnly="0" labelOnly="1" outline="0" axis="axisRow" fieldPosition="1"/>
    </format>
    <format dxfId="6289">
      <pivotArea field="26" type="button" dataOnly="0" labelOnly="1" outline="0" axis="axisRow" fieldPosition="2"/>
    </format>
    <format dxfId="6288">
      <pivotArea field="27" type="button" dataOnly="0" labelOnly="1" outline="0" axis="axisRow" fieldPosition="3"/>
    </format>
    <format dxfId="6287">
      <pivotArea field="29" type="button" dataOnly="0" labelOnly="1" outline="0" axis="axisRow" fieldPosition="4"/>
    </format>
    <format dxfId="6286">
      <pivotArea dataOnly="0" labelOnly="1" outline="0" fieldPosition="0">
        <references count="1">
          <reference field="4294967294" count="10">
            <x v="0"/>
            <x v="1"/>
            <x v="2"/>
            <x v="3"/>
            <x v="4"/>
            <x v="5"/>
            <x v="6"/>
            <x v="7"/>
            <x v="8"/>
            <x v="9"/>
          </reference>
        </references>
      </pivotArea>
    </format>
    <format dxfId="6285">
      <pivotArea field="25" type="button" dataOnly="0" labelOnly="1" outline="0" axis="axisRow" fieldPosition="1"/>
    </format>
    <format dxfId="6284">
      <pivotArea field="26" type="button" dataOnly="0" labelOnly="1" outline="0" axis="axisRow" fieldPosition="2"/>
    </format>
    <format dxfId="6283">
      <pivotArea field="27" type="button" dataOnly="0" labelOnly="1" outline="0" axis="axisRow" fieldPosition="3"/>
    </format>
    <format dxfId="6282">
      <pivotArea field="29" type="button" dataOnly="0" labelOnly="1" outline="0" axis="axisRow" fieldPosition="4"/>
    </format>
    <format dxfId="6281">
      <pivotArea dataOnly="0" labelOnly="1" outline="0" fieldPosition="0">
        <references count="1">
          <reference field="4294967294" count="10">
            <x v="0"/>
            <x v="1"/>
            <x v="2"/>
            <x v="3"/>
            <x v="4"/>
            <x v="5"/>
            <x v="6"/>
            <x v="7"/>
            <x v="8"/>
            <x v="9"/>
          </reference>
        </references>
      </pivotArea>
    </format>
    <format dxfId="6280">
      <pivotArea field="25" type="button" dataOnly="0" labelOnly="1" outline="0" axis="axisRow" fieldPosition="1"/>
    </format>
    <format dxfId="6279">
      <pivotArea field="26" type="button" dataOnly="0" labelOnly="1" outline="0" axis="axisRow" fieldPosition="2"/>
    </format>
    <format dxfId="6278">
      <pivotArea field="27" type="button" dataOnly="0" labelOnly="1" outline="0" axis="axisRow" fieldPosition="3"/>
    </format>
    <format dxfId="6277">
      <pivotArea field="29" type="button" dataOnly="0" labelOnly="1" outline="0" axis="axisRow" fieldPosition="4"/>
    </format>
    <format dxfId="6276">
      <pivotArea dataOnly="0" labelOnly="1" outline="0" fieldPosition="0">
        <references count="1">
          <reference field="4294967294" count="10">
            <x v="0"/>
            <x v="1"/>
            <x v="2"/>
            <x v="3"/>
            <x v="4"/>
            <x v="5"/>
            <x v="6"/>
            <x v="7"/>
            <x v="8"/>
            <x v="9"/>
          </reference>
        </references>
      </pivotArea>
    </format>
    <format dxfId="6275">
      <pivotArea type="all" dataOnly="0" outline="0" fieldPosition="0"/>
    </format>
    <format dxfId="6274">
      <pivotArea outline="0" collapsedLevelsAreSubtotals="1" fieldPosition="0"/>
    </format>
    <format dxfId="6273">
      <pivotArea type="origin" dataOnly="0" labelOnly="1" outline="0" fieldPosition="0"/>
    </format>
    <format dxfId="6272">
      <pivotArea field="-2" type="button" dataOnly="0" labelOnly="1" outline="0" axis="axisCol" fieldPosition="0"/>
    </format>
    <format dxfId="6271">
      <pivotArea type="topRight" dataOnly="0" labelOnly="1" outline="0" fieldPosition="0"/>
    </format>
    <format dxfId="6270">
      <pivotArea field="25" type="button" dataOnly="0" labelOnly="1" outline="0" axis="axisRow" fieldPosition="1"/>
    </format>
    <format dxfId="6269">
      <pivotArea field="26" type="button" dataOnly="0" labelOnly="1" outline="0" axis="axisRow" fieldPosition="2"/>
    </format>
    <format dxfId="6268">
      <pivotArea field="27" type="button" dataOnly="0" labelOnly="1" outline="0" axis="axisRow" fieldPosition="3"/>
    </format>
    <format dxfId="6267">
      <pivotArea field="29" type="button" dataOnly="0" labelOnly="1" outline="0" axis="axisRow" fieldPosition="4"/>
    </format>
    <format dxfId="6266">
      <pivotArea dataOnly="0" labelOnly="1" grandRow="1" outline="0" fieldPosition="0"/>
    </format>
    <format dxfId="6265">
      <pivotArea dataOnly="0" labelOnly="1" outline="0" fieldPosition="0">
        <references count="1">
          <reference field="4294967294" count="10">
            <x v="0"/>
            <x v="1"/>
            <x v="2"/>
            <x v="3"/>
            <x v="4"/>
            <x v="5"/>
            <x v="6"/>
            <x v="7"/>
            <x v="8"/>
            <x v="9"/>
          </reference>
        </references>
      </pivotArea>
    </format>
    <format dxfId="6264">
      <pivotArea type="all" dataOnly="0" outline="0" fieldPosition="0"/>
    </format>
    <format dxfId="6263">
      <pivotArea outline="0" collapsedLevelsAreSubtotals="1" fieldPosition="0"/>
    </format>
    <format dxfId="6262">
      <pivotArea type="origin" dataOnly="0" labelOnly="1" outline="0" fieldPosition="0"/>
    </format>
    <format dxfId="6261">
      <pivotArea field="-2" type="button" dataOnly="0" labelOnly="1" outline="0" axis="axisCol" fieldPosition="0"/>
    </format>
    <format dxfId="6260">
      <pivotArea type="topRight" dataOnly="0" labelOnly="1" outline="0" fieldPosition="0"/>
    </format>
    <format dxfId="6259">
      <pivotArea field="25" type="button" dataOnly="0" labelOnly="1" outline="0" axis="axisRow" fieldPosition="1"/>
    </format>
    <format dxfId="6258">
      <pivotArea field="26" type="button" dataOnly="0" labelOnly="1" outline="0" axis="axisRow" fieldPosition="2"/>
    </format>
    <format dxfId="6257">
      <pivotArea field="27" type="button" dataOnly="0" labelOnly="1" outline="0" axis="axisRow" fieldPosition="3"/>
    </format>
    <format dxfId="6256">
      <pivotArea field="29" type="button" dataOnly="0" labelOnly="1" outline="0" axis="axisRow" fieldPosition="4"/>
    </format>
    <format dxfId="6255">
      <pivotArea dataOnly="0" labelOnly="1" grandRow="1" outline="0" fieldPosition="0"/>
    </format>
    <format dxfId="6254">
      <pivotArea dataOnly="0" labelOnly="1" outline="0" fieldPosition="0">
        <references count="1">
          <reference field="4294967294" count="10">
            <x v="0"/>
            <x v="1"/>
            <x v="2"/>
            <x v="3"/>
            <x v="4"/>
            <x v="5"/>
            <x v="6"/>
            <x v="7"/>
            <x v="8"/>
            <x v="9"/>
          </reference>
        </references>
      </pivotArea>
    </format>
    <format dxfId="6253">
      <pivotArea type="origin" dataOnly="0" labelOnly="1" outline="0" fieldPosition="0"/>
    </format>
    <format dxfId="6252">
      <pivotArea field="52" type="button" dataOnly="0" labelOnly="1" outline="0" axis="axisRow" fieldPosition="0"/>
    </format>
    <format dxfId="6251">
      <pivotArea dataOnly="0" labelOnly="1" outline="0" fieldPosition="0">
        <references count="1">
          <reference field="52" count="0"/>
        </references>
      </pivotArea>
    </format>
    <format dxfId="6250">
      <pivotArea dataOnly="0" labelOnly="1" grandRow="1" outline="0" fieldPosition="0"/>
    </format>
  </formats>
  <pivotTableStyleInfo name="PivotStyleLight15" showRowHeaders="0"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1-PhaseSummary" cacheId="18" applyNumberFormats="0" applyBorderFormats="0" applyFontFormats="0" applyPatternFormats="0" applyAlignmentFormats="0" applyWidthHeightFormats="1" dataCaption="Values" updatedVersion="6" minRefreshableVersion="3" showCalcMbrs="0" showDrill="0" itemPrintTitles="1" createdVersion="3" indent="0" compact="0" compactData="0" gridDropZones="1" multipleFieldFilters="0">
  <location ref="A6:K9" firstHeaderRow="1" firstDataRow="2" firstDataCol="2"/>
  <pivotFields count="55">
    <pivotField compact="0" outline="0" showAll="0"/>
    <pivotField compact="0" outline="0" showAll="0" defaultSubtotal="0"/>
    <pivotField axis="axisRow" compact="0" outline="0" showAll="0" defaultSubtotal="0">
      <items count="3">
        <item m="1" x="2"/>
        <item m="1" x="1"/>
        <item x="0"/>
      </items>
    </pivotField>
    <pivotField compact="0" outline="0" showAll="0"/>
    <pivotField compact="0" outline="0" showAll="0"/>
    <pivotField compact="0" outline="0" showAll="0"/>
    <pivotField compact="0" outline="0" showAll="0"/>
    <pivotField compact="0" outline="0" showAll="0"/>
    <pivotField dataField="1" compact="0" outline="0" showAll="0"/>
    <pivotField dataField="1" compact="0" outline="0" showAll="0" defaultSubtotal="0"/>
    <pivotField compact="0" outline="0" showAll="0" defaultSubtotal="0"/>
    <pivotField dataField="1" compact="0" outline="0" showAll="0" defaultSubtota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compact="0" outline="0" showAll="0" defaultSubtotal="0"/>
    <pivotField compact="0" numFmtId="43" outline="0" showAll="0" defaultSubtotal="0"/>
    <pivotField compact="0" numFmtId="43" outline="0" showAll="0" defaultSubtotal="0"/>
    <pivotField axis="axisRow" compact="0" outline="0" showAll="0" defaultSubtotal="0">
      <items count="5">
        <item m="1" x="2"/>
        <item m="1" x="3"/>
        <item x="0"/>
        <item m="1" x="1"/>
        <item m="1" x="4"/>
      </items>
    </pivotField>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numFmtId="43" outline="0" showAll="0" defaultSubtotal="0"/>
    <pivotField compact="0" numFmtId="10" outline="0" showAll="0" defaultSubtotal="0"/>
    <pivotField compact="0" numFmtId="10" outline="0" showAll="0"/>
    <pivotField compact="0" numFmtId="43" outline="0" showAll="0" defaultSubtotal="0"/>
    <pivotField dataField="1" compact="0" numFmtId="43" outline="0" showAll="0" defaultSubtotal="0"/>
    <pivotField compact="0" numFmtId="43" outline="0" showAll="0" defaultSubtotal="0"/>
    <pivotField dataField="1" compact="0" numFmtId="43" outline="0" showAll="0" defaultSubtotal="0"/>
    <pivotField compact="0" numFmtId="43" outline="0" showAll="0" defaultSubtotal="0"/>
    <pivotField compact="0" numFmtId="43" outline="0" showAll="0"/>
    <pivotField compact="0" numFmtId="43" outline="0" showAll="0"/>
    <pivotField dataField="1"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dataField="1" compact="0" outline="0" showAll="0" defaultSubtotal="0"/>
    <pivotField compact="0" numFmtId="43" outline="0" showAll="0" defaultSubtotal="0"/>
    <pivotField compact="0" numFmtId="43" outline="0" showAll="0" defaultSubtotal="0"/>
    <pivotField dataField="1" compact="0" numFmtId="43" outline="0" showAll="0"/>
    <pivotField dataField="1" compact="0" numFmtId="43" outline="0" showAll="0"/>
    <pivotField compact="0" numFmtId="43" outline="0" showAll="0" defaultSubtotal="0"/>
    <pivotField compact="0" numFmtId="43" outline="0" showAll="0" defaultSubtotal="0"/>
    <pivotField compact="0" outline="0" showAll="0" defaultSubtotal="0"/>
    <pivotField compact="0" outline="0" showAll="0" defaultSubtotal="0"/>
  </pivotFields>
  <rowFields count="2">
    <field x="23"/>
    <field x="2"/>
  </rowFields>
  <rowItems count="2">
    <i>
      <x v="2"/>
      <x v="2"/>
    </i>
    <i t="grand">
      <x/>
    </i>
  </rowItems>
  <colFields count="1">
    <field x="-2"/>
  </colFields>
  <colItems count="9">
    <i>
      <x/>
    </i>
    <i i="1">
      <x v="1"/>
    </i>
    <i i="2">
      <x v="2"/>
    </i>
    <i i="3">
      <x v="3"/>
    </i>
    <i i="4">
      <x v="4"/>
    </i>
    <i i="5">
      <x v="5"/>
    </i>
    <i i="6">
      <x v="6"/>
    </i>
    <i i="7">
      <x v="7"/>
    </i>
    <i i="8">
      <x v="8"/>
    </i>
  </colItems>
  <dataFields count="9">
    <dataField name="Counsel's Fees" fld="8" baseField="0" baseItem="0"/>
    <dataField name=" Other Disbursements" fld="9" subtotal="count" baseField="2" baseItem="2"/>
    <dataField name=" Base Profit Costs" fld="35" baseField="2" baseItem="2"/>
    <dataField name=" Total Base Costs" fld="46" baseField="5" baseItem="12"/>
    <dataField name="Solicitor's Success Fees" fld="37" baseField="2" baseItem="2"/>
    <dataField name=" Counsel's Success Fees" fld="41" baseField="2" baseItem="2"/>
    <dataField name=" Total VAT" fld="49" baseField="22" baseItem="3"/>
    <dataField name="Sum of ATEI Premium" fld="11" baseField="2" baseItem="3"/>
    <dataField name=" Total Costs" fld="50" baseField="22" baseItem="3"/>
  </dataFields>
  <formats count="45">
    <format dxfId="6234">
      <pivotArea outline="0" collapsedLevelsAreSubtotals="1" fieldPosition="0"/>
    </format>
    <format dxfId="6233">
      <pivotArea dataOnly="0" labelOnly="1" grandRow="1" outline="0" fieldPosition="0"/>
    </format>
    <format dxfId="6232">
      <pivotArea dataOnly="0" labelOnly="1" grandRow="1" outline="0" fieldPosition="0"/>
    </format>
    <format dxfId="6231">
      <pivotArea dataOnly="0" labelOnly="1" grandRow="1" outline="0" offset="IV256" fieldPosition="0"/>
    </format>
    <format dxfId="6230">
      <pivotArea outline="0" collapsedLevelsAreSubtotals="1" fieldPosition="0"/>
    </format>
    <format dxfId="6229">
      <pivotArea outline="0" collapsedLevelsAreSubtotals="1" fieldPosition="0"/>
    </format>
    <format dxfId="6228">
      <pivotArea type="all" dataOnly="0" outline="0" fieldPosition="0"/>
    </format>
    <format dxfId="6227">
      <pivotArea outline="0" collapsedLevelsAreSubtotals="1" fieldPosition="0"/>
    </format>
    <format dxfId="6226">
      <pivotArea dataOnly="0" labelOnly="1" grandRow="1" outline="0" fieldPosition="0"/>
    </format>
    <format dxfId="6225">
      <pivotArea type="all" dataOnly="0" outline="0" fieldPosition="0"/>
    </format>
    <format dxfId="6224">
      <pivotArea outline="0" collapsedLevelsAreSubtotals="1" fieldPosition="0"/>
    </format>
    <format dxfId="6223">
      <pivotArea dataOnly="0" labelOnly="1" grandRow="1" outline="0" fieldPosition="0"/>
    </format>
    <format dxfId="6222">
      <pivotArea type="all" dataOnly="0" outline="0" fieldPosition="0"/>
    </format>
    <format dxfId="6221">
      <pivotArea outline="0" collapsedLevelsAreSubtotals="1" fieldPosition="0"/>
    </format>
    <format dxfId="6220">
      <pivotArea dataOnly="0" labelOnly="1" grandRow="1" outline="0" fieldPosition="0"/>
    </format>
    <format dxfId="6219">
      <pivotArea type="all" dataOnly="0" outline="0" fieldPosition="0"/>
    </format>
    <format dxfId="6218">
      <pivotArea outline="0" collapsedLevelsAreSubtotals="1" fieldPosition="0"/>
    </format>
    <format dxfId="6217">
      <pivotArea dataOnly="0" labelOnly="1" grandRow="1" outline="0" fieldPosition="0"/>
    </format>
    <format dxfId="6216">
      <pivotArea type="all" dataOnly="0" outline="0" fieldPosition="0"/>
    </format>
    <format dxfId="6215">
      <pivotArea outline="0" collapsedLevelsAreSubtotals="1" fieldPosition="0"/>
    </format>
    <format dxfId="6214">
      <pivotArea dataOnly="0" labelOnly="1" grandRow="1" outline="0" fieldPosition="0"/>
    </format>
    <format dxfId="6213">
      <pivotArea type="all" dataOnly="0" outline="0" fieldPosition="0"/>
    </format>
    <format dxfId="6212">
      <pivotArea outline="0" collapsedLevelsAreSubtotals="1" fieldPosition="0"/>
    </format>
    <format dxfId="6211">
      <pivotArea dataOnly="0" labelOnly="1" grandRow="1" outline="0" fieldPosition="0"/>
    </format>
    <format dxfId="6210">
      <pivotArea dataOnly="0" labelOnly="1" outline="0" fieldPosition="0">
        <references count="1">
          <reference field="4294967294" count="2">
            <x v="0"/>
            <x v="3"/>
          </reference>
        </references>
      </pivotArea>
    </format>
    <format dxfId="6209">
      <pivotArea type="all" dataOnly="0" outline="0" fieldPosition="0"/>
    </format>
    <format dxfId="6208">
      <pivotArea outline="0" collapsedLevelsAreSubtotals="1" fieldPosition="0"/>
    </format>
    <format dxfId="6207">
      <pivotArea dataOnly="0" labelOnly="1" grandRow="1" outline="0" fieldPosition="0"/>
    </format>
    <format dxfId="6206">
      <pivotArea dataOnly="0" labelOnly="1" outline="0" fieldPosition="0">
        <references count="1">
          <reference field="4294967294" count="2">
            <x v="0"/>
            <x v="3"/>
          </reference>
        </references>
      </pivotArea>
    </format>
    <format dxfId="6205">
      <pivotArea type="all" dataOnly="0" outline="0" fieldPosition="0"/>
    </format>
    <format dxfId="6204">
      <pivotArea outline="0" collapsedLevelsAreSubtotals="1" fieldPosition="0"/>
    </format>
    <format dxfId="6203">
      <pivotArea dataOnly="0" labelOnly="1" grandRow="1" outline="0" fieldPosition="0"/>
    </format>
    <format dxfId="6202">
      <pivotArea dataOnly="0" labelOnly="1" outline="0" fieldPosition="0">
        <references count="1">
          <reference field="4294967294" count="2">
            <x v="0"/>
            <x v="3"/>
          </reference>
        </references>
      </pivotArea>
    </format>
    <format dxfId="6201">
      <pivotArea type="all" dataOnly="0" outline="0" fieldPosition="0"/>
    </format>
    <format dxfId="6200">
      <pivotArea outline="0" collapsedLevelsAreSubtotals="1" fieldPosition="0"/>
    </format>
    <format dxfId="6199">
      <pivotArea type="origin" dataOnly="0" labelOnly="1" outline="0" fieldPosition="0"/>
    </format>
    <format dxfId="6198">
      <pivotArea field="-2" type="button" dataOnly="0" labelOnly="1" outline="0" axis="axisCol" fieldPosition="0"/>
    </format>
    <format dxfId="6197">
      <pivotArea type="topRight" dataOnly="0" labelOnly="1" outline="0" fieldPosition="0"/>
    </format>
    <format dxfId="6196">
      <pivotArea field="2" type="button" dataOnly="0" labelOnly="1" outline="0" axis="axisRow" fieldPosition="1"/>
    </format>
    <format dxfId="6195">
      <pivotArea field="23" type="button" dataOnly="0" labelOnly="1" outline="0" axis="axisRow" fieldPosition="0"/>
    </format>
    <format dxfId="6194">
      <pivotArea dataOnly="0" labelOnly="1" outline="0" fieldPosition="0">
        <references count="1">
          <reference field="2" count="0"/>
        </references>
      </pivotArea>
    </format>
    <format dxfId="6193">
      <pivotArea dataOnly="0" labelOnly="1" grandRow="1" outline="0" fieldPosition="0"/>
    </format>
    <format dxfId="6192">
      <pivotArea dataOnly="0" labelOnly="1" outline="0" fieldPosition="0">
        <references count="2">
          <reference field="2" count="1" selected="0">
            <x v="0"/>
          </reference>
          <reference field="23" count="1">
            <x v="1"/>
          </reference>
        </references>
      </pivotArea>
    </format>
    <format dxfId="6191">
      <pivotArea dataOnly="0" labelOnly="1" outline="0" fieldPosition="0">
        <references count="2">
          <reference field="2" count="1" selected="0">
            <x v="1"/>
          </reference>
          <reference field="23" count="1">
            <x v="0"/>
          </reference>
        </references>
      </pivotArea>
    </format>
    <format dxfId="6190">
      <pivotArea dataOnly="0" labelOnly="1" outline="0" fieldPosition="0">
        <references count="1">
          <reference field="4294967294" count="4">
            <x v="0"/>
            <x v="3"/>
            <x v="6"/>
            <x v="8"/>
          </reference>
        </references>
      </pivotArea>
    </format>
  </formats>
  <pivotTableStyleInfo name="PivotStyleLight15"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1" cacheId="18" applyNumberFormats="0" applyBorderFormats="0" applyFontFormats="0" applyPatternFormats="0" applyAlignmentFormats="0" applyWidthHeightFormats="1" dataCaption="Values" updatedVersion="6" minRefreshableVersion="3" showCalcMbrs="0" showDrill="0" itemPrintTitles="1" createdVersion="3" indent="0" compact="0" compactData="0" multipleFieldFilters="0">
  <location ref="A4:F5" firstHeaderRow="0" firstDataRow="1" firstDataCol="4"/>
  <pivotFields count="55">
    <pivotField compact="0" outline="0" showAll="0"/>
    <pivotField compact="0" outline="0" showAll="0" defaultSubtota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showAll="0" defaultSubtotal="0"/>
    <pivotField compact="0" outline="0" showAl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3">
        <item m="1" x="47"/>
        <item m="1" x="31"/>
        <item m="1" x="16"/>
        <item m="1" x="35"/>
        <item m="1" x="2"/>
        <item m="1" x="22"/>
        <item m="1" x="27"/>
        <item m="1" x="48"/>
        <item m="1" x="40"/>
        <item m="1" x="10"/>
        <item m="1" x="1"/>
        <item m="1" x="4"/>
        <item m="1" x="50"/>
        <item m="1" x="38"/>
        <item m="1" x="52"/>
        <item m="1" x="43"/>
        <item m="1" x="7"/>
        <item m="1" x="44"/>
        <item m="1" x="39"/>
        <item m="1" x="11"/>
        <item m="1" x="6"/>
        <item m="1" x="29"/>
        <item m="1" x="14"/>
        <item m="1" x="23"/>
        <item m="1" x="37"/>
        <item m="1" x="13"/>
        <item m="1" x="46"/>
        <item m="1" x="15"/>
        <item m="1" x="33"/>
        <item m="1" x="8"/>
        <item m="1" x="25"/>
        <item m="1" x="42"/>
        <item m="1" x="36"/>
        <item m="1" x="24"/>
        <item m="1" x="30"/>
        <item m="1" x="41"/>
        <item m="1" x="28"/>
        <item m="1" x="51"/>
        <item m="1" x="12"/>
        <item m="1" x="45"/>
        <item m="1" x="17"/>
        <item m="1" x="3"/>
        <item m="1" x="9"/>
        <item m="1" x="26"/>
        <item m="1" x="18"/>
        <item m="1" x="19"/>
        <item m="1" x="20"/>
        <item m="1" x="5"/>
        <item m="1" x="32"/>
        <item m="1" x="49"/>
        <item m="1" x="34"/>
        <item x="0"/>
        <item m="1" x="21"/>
      </items>
    </pivotField>
    <pivotField axis="axisRow" compact="0" outline="0" showAll="0" defaultSubtotal="0">
      <items count="6">
        <item m="1" x="4"/>
        <item m="1" x="3"/>
        <item m="1" x="1"/>
        <item m="1" x="2"/>
        <item m="1" x="5"/>
        <item h="1" x="0"/>
      </items>
    </pivotField>
    <pivotField compact="0" numFmtId="43" outline="0" showAll="0" defaultSubtotal="0"/>
    <pivotField compact="0" numFmtId="43" outline="0" showAll="0" defaultSubtotal="0"/>
    <pivotField compact="0" outline="0" showAll="0"/>
    <pivotField compact="0" outline="0" showAll="0" defaultSubtotal="0"/>
    <pivotField axis="axisRow" compact="0" outline="0" showAll="0">
      <items count="45">
        <item m="1" x="11"/>
        <item m="1" x="43"/>
        <item m="1" x="14"/>
        <item m="1" x="32"/>
        <item m="1" x="28"/>
        <item m="1" x="34"/>
        <item m="1" x="2"/>
        <item m="1" x="29"/>
        <item m="1" x="5"/>
        <item m="1" x="19"/>
        <item m="1" x="35"/>
        <item m="1" x="6"/>
        <item m="1" x="24"/>
        <item m="1" x="3"/>
        <item m="1" x="33"/>
        <item m="1" x="15"/>
        <item m="1" x="41"/>
        <item m="1" x="22"/>
        <item m="1" x="42"/>
        <item m="1" x="25"/>
        <item m="1" x="4"/>
        <item m="1" x="10"/>
        <item m="1" x="23"/>
        <item m="1" x="38"/>
        <item m="1" x="20"/>
        <item m="1" x="30"/>
        <item m="1" x="40"/>
        <item m="1" x="31"/>
        <item m="1" x="21"/>
        <item m="1" x="1"/>
        <item m="1" x="13"/>
        <item m="1" x="17"/>
        <item m="1" x="18"/>
        <item m="1" x="8"/>
        <item m="1" x="12"/>
        <item m="1" x="9"/>
        <item m="1" x="37"/>
        <item x="0"/>
        <item m="1" x="7"/>
        <item m="1" x="27"/>
        <item m="1" x="39"/>
        <item m="1" x="26"/>
        <item m="1" x="36"/>
        <item m="1" x="16"/>
        <item t="default"/>
      </items>
    </pivotField>
    <pivotField compact="0" outline="0" showAll="0"/>
    <pivotField compact="0" outline="0" showAll="0"/>
    <pivotField compact="0" outline="0" showAll="0"/>
    <pivotField compact="0" outline="0" showAll="0"/>
    <pivotField compact="0" numFmtId="43" outline="0" showAll="0"/>
    <pivotField compact="0" numFmtId="10" outline="0" showAll="0"/>
    <pivotField compact="0" numFmtId="10" outline="0" showAll="0" defaultSubtotal="0"/>
    <pivotField compact="0" numFmtId="10" outline="0" showAll="0"/>
    <pivotField compact="0" numFmtId="43" outline="0" showAll="0" defaultSubtotal="0"/>
    <pivotField dataField="1"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pivotField compact="0" numFmtId="43" outline="0" showAl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pivotField compact="0" numFmtId="43" outline="0" showAll="0" defaultSubtotal="0"/>
    <pivotField compact="0" numFmtId="43" outline="0" showAll="0" defaultSubtotal="0"/>
    <pivotField compact="0" numFmtId="43" outline="0" showAll="0"/>
    <pivotField compact="0" numFmtId="43" outline="0" showAll="0"/>
    <pivotField compact="0" numFmtId="43" outline="0" showAll="0" defaultSubtotal="0"/>
    <pivotField axis="axisRow" compact="0" numFmtId="43" outline="0" showAll="0" defaultSubtotal="0">
      <items count="25">
        <item m="1" x="13"/>
        <item m="1" x="6"/>
        <item m="1" x="14"/>
        <item m="1" x="22"/>
        <item m="1" x="4"/>
        <item m="1" x="15"/>
        <item m="1" x="18"/>
        <item m="1" x="21"/>
        <item m="1" x="23"/>
        <item m="1" x="1"/>
        <item m="1" x="5"/>
        <item m="1" x="7"/>
        <item m="1" x="9"/>
        <item m="1" x="11"/>
        <item m="1" x="16"/>
        <item m="1" x="17"/>
        <item m="1" x="20"/>
        <item m="1" x="10"/>
        <item m="1" x="2"/>
        <item m="1" x="3"/>
        <item m="1" x="24"/>
        <item m="1" x="8"/>
        <item m="1" x="12"/>
        <item m="1" x="19"/>
        <item x="0"/>
      </items>
    </pivotField>
    <pivotField compact="0" outline="0" showAll="0" defaultSubtotal="0"/>
    <pivotField compact="0" outline="0" showAll="0" defaultSubtotal="0"/>
  </pivotFields>
  <rowFields count="4">
    <field x="52"/>
    <field x="25"/>
    <field x="19"/>
    <field x="20"/>
  </rowFields>
  <rowItems count="1">
    <i t="grand">
      <x/>
    </i>
  </rowItems>
  <colFields count="1">
    <field x="-2"/>
  </colFields>
  <colItems count="2">
    <i>
      <x/>
    </i>
    <i i="1">
      <x v="1"/>
    </i>
  </colItems>
  <dataFields count="2">
    <dataField name=" Time" fld="6" baseField="19" baseItem="0" numFmtId="2"/>
    <dataField name="Base Profit Costs " fld="35" baseField="18" baseItem="0"/>
  </dataFields>
  <formats count="42">
    <format dxfId="6189">
      <pivotArea outline="0" collapsedLevelsAreSubtotals="1" fieldPosition="0"/>
    </format>
    <format dxfId="6188">
      <pivotArea dataOnly="0" labelOnly="1" outline="0" axis="axisValues" fieldPosition="0"/>
    </format>
    <format dxfId="6187">
      <pivotArea type="all" dataOnly="0" outline="0" fieldPosition="0"/>
    </format>
    <format dxfId="6186">
      <pivotArea outline="0" collapsedLevelsAreSubtotals="1" fieldPosition="0"/>
    </format>
    <format dxfId="6185">
      <pivotArea dataOnly="0" labelOnly="1" outline="0" fieldPosition="0">
        <references count="1">
          <reference field="19" count="0"/>
        </references>
      </pivotArea>
    </format>
    <format dxfId="6184">
      <pivotArea dataOnly="0" labelOnly="1" outline="0" fieldPosition="0">
        <references count="1">
          <reference field="19" count="0" defaultSubtotal="1"/>
        </references>
      </pivotArea>
    </format>
    <format dxfId="6183">
      <pivotArea dataOnly="0" labelOnly="1" grandRow="1" outline="0" fieldPosition="0"/>
    </format>
    <format dxfId="6182">
      <pivotArea dataOnly="0" labelOnly="1" outline="0" fieldPosition="0">
        <references count="1">
          <reference field="4294967294" count="1">
            <x v="0"/>
          </reference>
        </references>
      </pivotArea>
    </format>
    <format dxfId="6181">
      <pivotArea type="all" dataOnly="0" outline="0" fieldPosition="0"/>
    </format>
    <format dxfId="6180">
      <pivotArea outline="0" collapsedLevelsAreSubtotals="1" fieldPosition="0"/>
    </format>
    <format dxfId="6179">
      <pivotArea dataOnly="0" labelOnly="1" outline="0" fieldPosition="0">
        <references count="1">
          <reference field="19" count="0"/>
        </references>
      </pivotArea>
    </format>
    <format dxfId="6178">
      <pivotArea dataOnly="0" labelOnly="1" outline="0" fieldPosition="0">
        <references count="1">
          <reference field="19" count="0" defaultSubtotal="1"/>
        </references>
      </pivotArea>
    </format>
    <format dxfId="6177">
      <pivotArea dataOnly="0" labelOnly="1" grandRow="1" outline="0" fieldPosition="0"/>
    </format>
    <format dxfId="6176">
      <pivotArea dataOnly="0" labelOnly="1" outline="0" fieldPosition="0">
        <references count="1">
          <reference field="4294967294" count="1">
            <x v="0"/>
          </reference>
        </references>
      </pivotArea>
    </format>
    <format dxfId="6175">
      <pivotArea type="all" dataOnly="0" outline="0" fieldPosition="0"/>
    </format>
    <format dxfId="6174">
      <pivotArea outline="0" collapsedLevelsAreSubtotals="1" fieldPosition="0"/>
    </format>
    <format dxfId="6173">
      <pivotArea field="25" type="button" dataOnly="0" labelOnly="1" outline="0" axis="axisRow" fieldPosition="1"/>
    </format>
    <format dxfId="6172">
      <pivotArea field="19" type="button" dataOnly="0" labelOnly="1" outline="0" axis="axisRow" fieldPosition="2"/>
    </format>
    <format dxfId="6171">
      <pivotArea field="20" type="button" dataOnly="0" labelOnly="1" outline="0" axis="axisRow" fieldPosition="3"/>
    </format>
    <format dxfId="6170">
      <pivotArea dataOnly="0" labelOnly="1" grandRow="1" outline="0" fieldPosition="0"/>
    </format>
    <format dxfId="6169">
      <pivotArea dataOnly="0" labelOnly="1" outline="0" fieldPosition="0">
        <references count="1">
          <reference field="4294967294" count="1">
            <x v="0"/>
          </reference>
        </references>
      </pivotArea>
    </format>
    <format dxfId="6168">
      <pivotArea type="all" dataOnly="0" outline="0" fieldPosition="0"/>
    </format>
    <format dxfId="6167">
      <pivotArea outline="0" collapsedLevelsAreSubtotals="1" fieldPosition="0"/>
    </format>
    <format dxfId="6166">
      <pivotArea field="25" type="button" dataOnly="0" labelOnly="1" outline="0" axis="axisRow" fieldPosition="1"/>
    </format>
    <format dxfId="6165">
      <pivotArea field="19" type="button" dataOnly="0" labelOnly="1" outline="0" axis="axisRow" fieldPosition="2"/>
    </format>
    <format dxfId="6164">
      <pivotArea field="20" type="button" dataOnly="0" labelOnly="1" outline="0" axis="axisRow" fieldPosition="3"/>
    </format>
    <format dxfId="6163">
      <pivotArea dataOnly="0" labelOnly="1" grandRow="1" outline="0" fieldPosition="0"/>
    </format>
    <format dxfId="6162">
      <pivotArea dataOnly="0" labelOnly="1" outline="0" fieldPosition="0">
        <references count="1">
          <reference field="4294967294" count="1">
            <x v="0"/>
          </reference>
        </references>
      </pivotArea>
    </format>
    <format dxfId="6161">
      <pivotArea outline="0" collapsedLevelsAreSubtotals="1" fieldPosition="0"/>
    </format>
    <format dxfId="6160">
      <pivotArea dataOnly="0" labelOnly="1" grandRow="1" outline="0" fieldPosition="0"/>
    </format>
    <format dxfId="6159">
      <pivotArea dataOnly="0" labelOnly="1" grandRow="1" outline="0" fieldPosition="0"/>
    </format>
    <format dxfId="6158">
      <pivotArea field="25" type="button" dataOnly="0" labelOnly="1" outline="0" axis="axisRow" fieldPosition="1"/>
    </format>
    <format dxfId="6157">
      <pivotArea field="19" type="button" dataOnly="0" labelOnly="1" outline="0" axis="axisRow" fieldPosition="2"/>
    </format>
    <format dxfId="6156">
      <pivotArea field="20" type="button" dataOnly="0" labelOnly="1" outline="0" axis="axisRow" fieldPosition="3"/>
    </format>
    <format dxfId="6155">
      <pivotArea dataOnly="0" labelOnly="1" outline="0" fieldPosition="0">
        <references count="1">
          <reference field="4294967294" count="2">
            <x v="0"/>
            <x v="1"/>
          </reference>
        </references>
      </pivotArea>
    </format>
    <format dxfId="6154">
      <pivotArea field="25" type="button" dataOnly="0" labelOnly="1" outline="0" axis="axisRow" fieldPosition="1"/>
    </format>
    <format dxfId="6153">
      <pivotArea field="19" type="button" dataOnly="0" labelOnly="1" outline="0" axis="axisRow" fieldPosition="2"/>
    </format>
    <format dxfId="6152">
      <pivotArea field="20" type="button" dataOnly="0" labelOnly="1" outline="0" axis="axisRow" fieldPosition="3"/>
    </format>
    <format dxfId="6151">
      <pivotArea dataOnly="0" labelOnly="1" outline="0" fieldPosition="0">
        <references count="1">
          <reference field="4294967294" count="2">
            <x v="0"/>
            <x v="1"/>
          </reference>
        </references>
      </pivotArea>
    </format>
    <format dxfId="6150">
      <pivotArea field="52" type="button" dataOnly="0" labelOnly="1" outline="0" axis="axisRow" fieldPosition="0"/>
    </format>
    <format dxfId="6149">
      <pivotArea dataOnly="0" labelOnly="1" outline="0" fieldPosition="0">
        <references count="1">
          <reference field="52" count="13">
            <x v="0"/>
            <x v="1"/>
            <x v="2"/>
            <x v="3"/>
            <x v="4"/>
            <x v="5"/>
            <x v="6"/>
            <x v="7"/>
            <x v="8"/>
            <x v="9"/>
            <x v="10"/>
            <x v="14"/>
            <x v="15"/>
          </reference>
        </references>
      </pivotArea>
    </format>
    <format dxfId="6148">
      <pivotArea dataOnly="0" labelOnly="1" grandRow="1" outline="0" fieldPosition="0"/>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PivotTable2" cacheId="18" applyNumberFormats="0" applyBorderFormats="0" applyFontFormats="0" applyPatternFormats="0" applyAlignmentFormats="0" applyWidthHeightFormats="1" dataCaption="Values" showMissing="0" updatedVersion="6" minRefreshableVersion="3" showCalcMbrs="0" showDrill="0" rowGrandTotals="0" itemPrintTitles="1" createdVersion="3" indent="0" compact="0" compactData="0" gridDropZones="1" multipleFieldFilters="0" rowHeaderCaption="Item">
  <location ref="A3:M5" firstHeaderRow="1" firstDataRow="2" firstDataCol="11"/>
  <pivotFields count="55">
    <pivotField axis="axisRow" compact="0" outline="0" showAll="0" sortType="ascending" defaultSubtotal="0">
      <items count="512">
        <item m="1" x="53"/>
        <item m="1" x="496"/>
        <item m="1" x="464"/>
        <item m="1" x="430"/>
        <item m="1" x="413"/>
        <item m="1" x="397"/>
        <item m="1" x="381"/>
        <item m="1" x="365"/>
        <item m="1" x="355"/>
        <item m="1" x="345"/>
        <item m="1" x="336"/>
        <item m="1" x="327"/>
        <item m="1" x="318"/>
        <item m="1" x="308"/>
        <item m="1" x="299"/>
        <item m="1" x="290"/>
        <item m="1" x="36"/>
        <item m="1" x="281"/>
        <item m="1" x="27"/>
        <item m="1" x="272"/>
        <item m="1" x="19"/>
        <item m="1" x="264"/>
        <item m="1" x="11"/>
        <item m="1" x="255"/>
        <item m="1" x="3"/>
        <item m="1" x="247"/>
        <item m="1" x="506"/>
        <item m="1" x="238"/>
        <item m="1" x="498"/>
        <item m="1" x="230"/>
        <item m="1" x="489"/>
        <item m="1" x="221"/>
        <item m="1" x="356"/>
        <item m="1" x="481"/>
        <item m="1" x="94"/>
        <item m="1" x="212"/>
        <item m="1" x="346"/>
        <item m="1" x="473"/>
        <item m="1" x="86"/>
        <item m="1" x="204"/>
        <item m="1" x="337"/>
        <item m="1" x="465"/>
        <item m="1" x="78"/>
        <item m="1" x="196"/>
        <item m="1" x="328"/>
        <item m="1" x="456"/>
        <item m="1" x="70"/>
        <item m="1" x="188"/>
        <item m="1" x="319"/>
        <item m="1" x="448"/>
        <item m="1" x="62"/>
        <item m="1" x="179"/>
        <item m="1" x="309"/>
        <item m="1" x="439"/>
        <item m="1" x="54"/>
        <item m="1" x="171"/>
        <item m="1" x="300"/>
        <item m="1" x="431"/>
        <item m="1" x="45"/>
        <item m="1" x="163"/>
        <item m="1" x="291"/>
        <item m="1" x="422"/>
        <item m="1" x="37"/>
        <item m="1" x="155"/>
        <item m="1" x="218"/>
        <item m="1" x="282"/>
        <item m="1" x="352"/>
        <item m="1" x="414"/>
        <item m="1" x="478"/>
        <item m="1" x="28"/>
        <item m="1" x="91"/>
        <item m="1" x="147"/>
        <item m="1" x="209"/>
        <item m="1" x="273"/>
        <item m="1" x="342"/>
        <item m="1" x="405"/>
        <item m="1" x="470"/>
        <item m="1" x="20"/>
        <item m="1" x="83"/>
        <item m="1" x="140"/>
        <item m="1" x="201"/>
        <item m="1" x="265"/>
        <item m="1" x="333"/>
        <item m="1" x="398"/>
        <item m="1" x="461"/>
        <item m="1" x="12"/>
        <item m="1" x="74"/>
        <item m="1" x="132"/>
        <item m="1" x="192"/>
        <item m="1" x="256"/>
        <item m="1" x="323"/>
        <item m="1" x="389"/>
        <item m="1" x="452"/>
        <item m="1" x="4"/>
        <item m="1" x="66"/>
        <item m="1" x="125"/>
        <item m="1" x="184"/>
        <item m="1" x="248"/>
        <item m="1" x="314"/>
        <item m="1" x="382"/>
        <item m="1" x="444"/>
        <item m="1" x="507"/>
        <item m="1" x="58"/>
        <item m="1" x="117"/>
        <item m="1" x="175"/>
        <item m="1" x="239"/>
        <item m="1" x="304"/>
        <item m="1" x="373"/>
        <item m="1" x="435"/>
        <item m="1" x="499"/>
        <item m="1" x="49"/>
        <item m="1" x="110"/>
        <item m="1" x="167"/>
        <item m="1" x="231"/>
        <item m="1" x="295"/>
        <item m="1" x="366"/>
        <item m="1" x="426"/>
        <item m="1" x="490"/>
        <item m="1" x="40"/>
        <item m="1" x="102"/>
        <item m="1" x="158"/>
        <item m="1" x="222"/>
        <item m="1" x="285"/>
        <item m="1" x="357"/>
        <item m="1" x="417"/>
        <item m="1" x="482"/>
        <item m="1" x="31"/>
        <item m="1" x="95"/>
        <item m="1" x="122"/>
        <item m="1" x="150"/>
        <item m="1" x="181"/>
        <item m="1" x="213"/>
        <item m="1" x="244"/>
        <item m="1" x="276"/>
        <item m="1" x="311"/>
        <item m="1" x="347"/>
        <item m="1" x="378"/>
        <item m="1" x="408"/>
        <item m="1" x="441"/>
        <item m="1" x="474"/>
        <item m="1" x="504"/>
        <item m="1" x="23"/>
        <item m="1" x="56"/>
        <item m="1" x="87"/>
        <item m="1" x="115"/>
        <item m="1" x="143"/>
        <item m="1" x="173"/>
        <item m="1" x="205"/>
        <item m="1" x="236"/>
        <item m="1" x="268"/>
        <item m="1" x="302"/>
        <item m="1" x="338"/>
        <item m="1" x="371"/>
        <item m="1" x="401"/>
        <item m="1" x="433"/>
        <item m="1" x="466"/>
        <item m="1" x="495"/>
        <item m="1" x="15"/>
        <item m="1" x="47"/>
        <item m="1" x="79"/>
        <item m="1" x="108"/>
        <item m="1" x="136"/>
        <item m="1" x="165"/>
        <item m="1" x="197"/>
        <item m="1" x="228"/>
        <item m="1" x="260"/>
        <item m="1" x="293"/>
        <item m="1" x="329"/>
        <item m="1" x="363"/>
        <item m="1" x="393"/>
        <item m="1" x="424"/>
        <item m="1" x="457"/>
        <item m="1" x="488"/>
        <item m="1" x="8"/>
        <item m="1" x="39"/>
        <item m="1" x="71"/>
        <item m="1" x="101"/>
        <item m="1" x="129"/>
        <item m="1" x="157"/>
        <item m="1" x="189"/>
        <item m="1" x="220"/>
        <item m="1" x="252"/>
        <item m="1" x="284"/>
        <item m="1" x="320"/>
        <item m="1" x="354"/>
        <item m="1" x="386"/>
        <item m="1" x="416"/>
        <item m="1" x="449"/>
        <item m="1" x="480"/>
        <item m="1" x="511"/>
        <item m="1" x="30"/>
        <item m="1" x="63"/>
        <item m="1" x="93"/>
        <item m="1" x="121"/>
        <item m="1" x="149"/>
        <item m="1" x="180"/>
        <item m="1" x="211"/>
        <item m="1" x="243"/>
        <item m="1" x="275"/>
        <item m="1" x="310"/>
        <item m="1" x="344"/>
        <item m="1" x="377"/>
        <item m="1" x="407"/>
        <item m="1" x="440"/>
        <item m="1" x="472"/>
        <item m="1" x="503"/>
        <item m="1" x="22"/>
        <item m="1" x="55"/>
        <item m="1" x="85"/>
        <item m="1" x="114"/>
        <item m="1" x="142"/>
        <item m="1" x="172"/>
        <item m="1" x="203"/>
        <item m="1" x="235"/>
        <item m="1" x="267"/>
        <item m="1" x="301"/>
        <item m="1" x="335"/>
        <item m="1" x="370"/>
        <item m="1" x="400"/>
        <item m="1" x="432"/>
        <item m="1" x="463"/>
        <item m="1" x="494"/>
        <item m="1" x="14"/>
        <item m="1" x="46"/>
        <item m="1" x="77"/>
        <item m="1" x="107"/>
        <item m="1" x="135"/>
        <item m="1" x="164"/>
        <item m="1" x="195"/>
        <item m="1" x="227"/>
        <item m="1" x="259"/>
        <item m="1" x="292"/>
        <item m="1" x="326"/>
        <item m="1" x="362"/>
        <item m="1" x="392"/>
        <item m="1" x="423"/>
        <item m="1" x="455"/>
        <item m="1" x="487"/>
        <item m="1" x="7"/>
        <item m="1" x="38"/>
        <item m="1" x="69"/>
        <item m="1" x="100"/>
        <item m="1" x="128"/>
        <item m="1" x="156"/>
        <item m="1" x="187"/>
        <item m="1" x="219"/>
        <item m="1" x="251"/>
        <item m="1" x="283"/>
        <item m="1" x="317"/>
        <item m="1" x="353"/>
        <item m="1" x="385"/>
        <item m="1" x="415"/>
        <item m="1" x="447"/>
        <item m="1" x="479"/>
        <item m="1" x="510"/>
        <item m="1" x="29"/>
        <item m="1" x="44"/>
        <item m="1" x="61"/>
        <item m="1" x="76"/>
        <item m="1" x="92"/>
        <item m="1" x="106"/>
        <item m="1" x="120"/>
        <item m="1" x="134"/>
        <item m="1" x="148"/>
        <item m="1" x="162"/>
        <item m="1" x="178"/>
        <item m="1" x="194"/>
        <item m="1" x="210"/>
        <item m="1" x="226"/>
        <item m="1" x="242"/>
        <item m="1" x="258"/>
        <item m="1" x="274"/>
        <item m="1" x="289"/>
        <item m="1" x="307"/>
        <item m="1" x="325"/>
        <item m="1" x="343"/>
        <item m="1" x="361"/>
        <item m="1" x="376"/>
        <item m="1" x="391"/>
        <item m="1" x="406"/>
        <item m="1" x="421"/>
        <item m="1" x="438"/>
        <item m="1" x="454"/>
        <item m="1" x="471"/>
        <item m="1" x="486"/>
        <item m="1" x="502"/>
        <item m="1" x="6"/>
        <item m="1" x="21"/>
        <item m="1" x="35"/>
        <item m="1" x="52"/>
        <item m="1" x="68"/>
        <item m="1" x="84"/>
        <item m="1" x="99"/>
        <item m="1" x="113"/>
        <item m="1" x="127"/>
        <item m="1" x="141"/>
        <item m="1" x="154"/>
        <item m="1" x="170"/>
        <item m="1" x="186"/>
        <item m="1" x="202"/>
        <item m="1" x="217"/>
        <item m="1" x="234"/>
        <item m="1" x="250"/>
        <item m="1" x="266"/>
        <item m="1" x="280"/>
        <item m="1" x="298"/>
        <item m="1" x="316"/>
        <item m="1" x="334"/>
        <item m="1" x="351"/>
        <item m="1" x="369"/>
        <item m="1" x="384"/>
        <item m="1" x="399"/>
        <item m="1" x="412"/>
        <item m="1" x="429"/>
        <item m="1" x="446"/>
        <item m="1" x="462"/>
        <item m="1" x="477"/>
        <item m="1" x="493"/>
        <item m="1" x="509"/>
        <item m="1" x="13"/>
        <item m="1" x="26"/>
        <item m="1" x="43"/>
        <item m="1" x="60"/>
        <item m="1" x="75"/>
        <item m="1" x="90"/>
        <item m="1" x="105"/>
        <item m="1" x="119"/>
        <item m="1" x="133"/>
        <item m="1" x="146"/>
        <item m="1" x="161"/>
        <item m="1" x="177"/>
        <item m="1" x="193"/>
        <item m="1" x="208"/>
        <item m="1" x="225"/>
        <item m="1" x="241"/>
        <item m="1" x="257"/>
        <item m="1" x="271"/>
        <item m="1" x="288"/>
        <item m="1" x="306"/>
        <item m="1" x="324"/>
        <item m="1" x="341"/>
        <item m="1" x="360"/>
        <item m="1" x="375"/>
        <item m="1" x="390"/>
        <item m="1" x="404"/>
        <item m="1" x="420"/>
        <item m="1" x="437"/>
        <item m="1" x="453"/>
        <item m="1" x="469"/>
        <item m="1" x="485"/>
        <item m="1" x="501"/>
        <item m="1" x="5"/>
        <item m="1" x="18"/>
        <item m="1" x="34"/>
        <item m="1" x="51"/>
        <item m="1" x="67"/>
        <item m="1" x="82"/>
        <item m="1" x="98"/>
        <item m="1" x="112"/>
        <item m="1" x="126"/>
        <item m="1" x="139"/>
        <item m="1" x="153"/>
        <item m="1" x="169"/>
        <item m="1" x="185"/>
        <item m="1" x="200"/>
        <item m="1" x="216"/>
        <item m="1" x="233"/>
        <item m="1" x="249"/>
        <item m="1" x="263"/>
        <item m="1" x="279"/>
        <item m="1" x="297"/>
        <item m="1" x="315"/>
        <item m="1" x="332"/>
        <item m="1" x="350"/>
        <item m="1" x="368"/>
        <item m="1" x="383"/>
        <item m="1" x="396"/>
        <item m="1" x="411"/>
        <item m="1" x="428"/>
        <item m="1" x="445"/>
        <item m="1" x="460"/>
        <item m="1" x="476"/>
        <item m="1" x="492"/>
        <item m="1" x="508"/>
        <item m="1" x="10"/>
        <item m="1" x="25"/>
        <item m="1" x="42"/>
        <item m="1" x="59"/>
        <item m="1" x="73"/>
        <item m="1" x="89"/>
        <item m="1" x="104"/>
        <item m="1" x="118"/>
        <item m="1" x="131"/>
        <item m="1" x="145"/>
        <item m="1" x="160"/>
        <item m="1" x="176"/>
        <item m="1" x="191"/>
        <item m="1" x="207"/>
        <item m="1" x="224"/>
        <item m="1" x="240"/>
        <item m="1" x="254"/>
        <item m="1" x="270"/>
        <item m="1" x="287"/>
        <item m="1" x="305"/>
        <item m="1" x="322"/>
        <item m="1" x="340"/>
        <item m="1" x="359"/>
        <item m="1" x="374"/>
        <item m="1" x="388"/>
        <item m="1" x="403"/>
        <item m="1" x="419"/>
        <item m="1" x="436"/>
        <item m="1" x="451"/>
        <item m="1" x="468"/>
        <item m="1" x="484"/>
        <item m="1" x="500"/>
        <item m="1" x="2"/>
        <item m="1" x="17"/>
        <item m="1" x="33"/>
        <item m="1" x="50"/>
        <item m="1" x="65"/>
        <item m="1" x="81"/>
        <item m="1" x="97"/>
        <item m="1" x="111"/>
        <item m="1" x="124"/>
        <item m="1" x="138"/>
        <item m="1" x="152"/>
        <item m="1" x="168"/>
        <item m="1" x="183"/>
        <item m="1" x="199"/>
        <item m="1" x="215"/>
        <item m="1" x="232"/>
        <item m="1" x="246"/>
        <item m="1" x="262"/>
        <item m="1" x="278"/>
        <item m="1" x="296"/>
        <item m="1" x="313"/>
        <item m="1" x="331"/>
        <item m="1" x="349"/>
        <item m="1" x="367"/>
        <item m="1" x="380"/>
        <item m="1" x="395"/>
        <item m="1" x="410"/>
        <item m="1" x="427"/>
        <item m="1" x="443"/>
        <item m="1" x="459"/>
        <item m="1" x="475"/>
        <item m="1" x="491"/>
        <item m="1" x="505"/>
        <item m="1" x="9"/>
        <item m="1" x="24"/>
        <item m="1" x="41"/>
        <item m="1" x="57"/>
        <item m="1" x="72"/>
        <item m="1" x="88"/>
        <item m="1" x="103"/>
        <item m="1" x="116"/>
        <item m="1" x="130"/>
        <item m="1" x="144"/>
        <item m="1" x="159"/>
        <item m="1" x="174"/>
        <item m="1" x="190"/>
        <item m="1" x="206"/>
        <item m="1" x="223"/>
        <item m="1" x="237"/>
        <item m="1" x="253"/>
        <item m="1" x="269"/>
        <item m="1" x="286"/>
        <item m="1" x="303"/>
        <item m="1" x="321"/>
        <item m="1" x="339"/>
        <item m="1" x="358"/>
        <item m="1" x="372"/>
        <item m="1" x="387"/>
        <item m="1" x="402"/>
        <item m="1" x="418"/>
        <item m="1" x="434"/>
        <item m="1" x="450"/>
        <item m="1" x="467"/>
        <item m="1" x="483"/>
        <item m="1" x="497"/>
        <item m="1" x="1"/>
        <item m="1" x="16"/>
        <item m="1" x="32"/>
        <item m="1" x="48"/>
        <item m="1" x="64"/>
        <item m="1" x="80"/>
        <item m="1" x="96"/>
        <item m="1" x="109"/>
        <item m="1" x="123"/>
        <item m="1" x="137"/>
        <item m="1" x="151"/>
        <item m="1" x="166"/>
        <item m="1" x="182"/>
        <item m="1" x="198"/>
        <item m="1" x="214"/>
        <item m="1" x="229"/>
        <item m="1" x="245"/>
        <item m="1" x="261"/>
        <item m="1" x="277"/>
        <item m="1" x="294"/>
        <item m="1" x="312"/>
        <item m="1" x="330"/>
        <item m="1" x="348"/>
        <item m="1" x="364"/>
        <item m="1" x="379"/>
        <item m="1" x="394"/>
        <item m="1" x="409"/>
        <item m="1" x="425"/>
        <item m="1" x="442"/>
        <item m="1" x="458"/>
        <item x="0"/>
      </items>
    </pivotField>
    <pivotField compact="0" outline="0" showAll="0" defaultSubtotal="0"/>
    <pivotField compact="0" outline="0" showAll="0" defaultSubtotal="0"/>
    <pivotField axis="axisRow" compact="0" outline="0" showAll="0" defaultSubtotal="0">
      <items count="385">
        <item m="1" x="163"/>
        <item m="1" x="360"/>
        <item m="1" x="165"/>
        <item m="1" x="361"/>
        <item m="1" x="170"/>
        <item m="1" x="365"/>
        <item m="1" x="174"/>
        <item m="1" x="371"/>
        <item m="1" x="178"/>
        <item m="1" x="377"/>
        <item m="1" x="182"/>
        <item m="1" x="380"/>
        <item m="1" x="188"/>
        <item m="1" x="384"/>
        <item m="1" x="194"/>
        <item m="1" x="5"/>
        <item m="1" x="197"/>
        <item m="1" x="7"/>
        <item m="1" x="199"/>
        <item m="1" x="10"/>
        <item m="1" x="201"/>
        <item m="1" x="15"/>
        <item m="1" x="12"/>
        <item m="1" x="203"/>
        <item m="1" x="19"/>
        <item m="1" x="22"/>
        <item m="1" x="25"/>
        <item m="1" x="29"/>
        <item m="1" x="34"/>
        <item m="1" x="40"/>
        <item m="1" x="47"/>
        <item m="1" x="55"/>
        <item m="1" x="60"/>
        <item m="1" x="68"/>
        <item m="1" x="75"/>
        <item m="1" x="83"/>
        <item m="1" x="89"/>
        <item m="1" x="205"/>
        <item m="1" x="208"/>
        <item m="1" x="210"/>
        <item m="1" x="216"/>
        <item m="1" x="220"/>
        <item m="1" x="225"/>
        <item m="1" x="230"/>
        <item m="1" x="236"/>
        <item m="1" x="245"/>
        <item m="1" x="251"/>
        <item m="1" x="260"/>
        <item m="1" x="266"/>
        <item m="1" x="273"/>
        <item m="1" x="284"/>
        <item m="1" x="213"/>
        <item m="1" x="218"/>
        <item m="1" x="221"/>
        <item m="1" x="227"/>
        <item m="1" x="232"/>
        <item m="1" x="237"/>
        <item m="1" x="247"/>
        <item m="1" x="254"/>
        <item m="1" x="262"/>
        <item m="1" x="267"/>
        <item m="1" x="275"/>
        <item m="1" x="286"/>
        <item m="1" x="297"/>
        <item m="1" x="306"/>
        <item m="1" x="315"/>
        <item m="1" x="324"/>
        <item m="1" x="37"/>
        <item m="1" x="43"/>
        <item m="1" x="51"/>
        <item m="1" x="56"/>
        <item m="1" x="63"/>
        <item m="1" x="72"/>
        <item m="1" x="77"/>
        <item m="1" x="85"/>
        <item m="1" x="92"/>
        <item m="1" x="100"/>
        <item m="1" x="107"/>
        <item m="1" x="115"/>
        <item m="1" x="123"/>
        <item m="1" x="131"/>
        <item m="1" x="139"/>
        <item m="1" x="52"/>
        <item m="1" x="53"/>
        <item m="1" x="332"/>
        <item m="1" x="138"/>
        <item m="1" x="338"/>
        <item m="1" x="346"/>
        <item m="1" x="151"/>
        <item m="1" x="157"/>
        <item m="1" x="355"/>
        <item m="1" x="164"/>
        <item m="1" x="370"/>
        <item m="1" x="187"/>
        <item m="1" x="383"/>
        <item m="1" x="193"/>
        <item m="1" x="4"/>
        <item m="1" x="196"/>
        <item m="1" x="14"/>
        <item m="1" x="166"/>
        <item m="1" x="175"/>
        <item m="1" x="372"/>
        <item m="1" x="179"/>
        <item m="1" x="183"/>
        <item m="1" x="6"/>
        <item m="1" x="8"/>
        <item m="1" x="202"/>
        <item m="1" x="16"/>
        <item m="1" x="207"/>
        <item m="1" x="159"/>
        <item m="1" x="357"/>
        <item m="1" x="167"/>
        <item m="1" x="363"/>
        <item m="1" x="172"/>
        <item m="1" x="180"/>
        <item m="1" x="378"/>
        <item m="1" x="184"/>
        <item m="1" x="381"/>
        <item m="1" x="190"/>
        <item m="1" x="198"/>
        <item m="1" x="9"/>
        <item m="1" x="11"/>
        <item m="1" x="13"/>
        <item m="1" x="204"/>
        <item m="1" x="17"/>
        <item m="1" x="209"/>
        <item m="1" x="23"/>
        <item m="1" x="211"/>
        <item m="1" x="26"/>
        <item m="1" x="217"/>
        <item m="1" x="31"/>
        <item m="1" x="35"/>
        <item m="1" x="226"/>
        <item m="1" x="41"/>
        <item m="1" x="231"/>
        <item m="1" x="49"/>
        <item m="1" x="246"/>
        <item m="1" x="61"/>
        <item m="1" x="252"/>
        <item m="1" x="70"/>
        <item m="1" x="261"/>
        <item m="1" x="84"/>
        <item m="1" x="274"/>
        <item m="1" x="90"/>
        <item m="1" x="285"/>
        <item m="1" x="206"/>
        <item m="1" x="21"/>
        <item m="1" x="24"/>
        <item m="1" x="214"/>
        <item m="1" x="28"/>
        <item m="1" x="219"/>
        <item m="1" x="32"/>
        <item m="1" x="228"/>
        <item m="1" x="42"/>
        <item m="1" x="233"/>
        <item m="1" x="50"/>
        <item m="1" x="238"/>
        <item m="1" x="62"/>
        <item m="1" x="255"/>
        <item m="1" x="71"/>
        <item m="1" x="263"/>
        <item m="1" x="76"/>
        <item m="1" x="276"/>
        <item m="1" x="91"/>
        <item m="1" x="287"/>
        <item m="1" x="99"/>
        <item m="1" x="215"/>
        <item m="1" x="33"/>
        <item m="1" x="223"/>
        <item m="1" x="38"/>
        <item m="1" x="44"/>
        <item m="1" x="240"/>
        <item m="1" x="57"/>
        <item m="1" x="249"/>
        <item m="1" x="64"/>
        <item m="1" x="256"/>
        <item m="1" x="78"/>
        <item m="1" x="268"/>
        <item m="1" x="86"/>
        <item m="1" x="93"/>
        <item m="1" x="298"/>
        <item m="1" x="108"/>
        <item m="1" x="307"/>
        <item m="1" x="116"/>
        <item m="1" x="224"/>
        <item m="1" x="39"/>
        <item m="1" x="229"/>
        <item m="1" x="45"/>
        <item m="1" x="58"/>
        <item m="1" x="250"/>
        <item m="1" x="65"/>
        <item m="1" x="257"/>
        <item m="1" x="73"/>
        <item m="1" x="269"/>
        <item m="1" x="87"/>
        <item m="1" x="277"/>
        <item m="1" x="94"/>
        <item m="1" x="289"/>
        <item m="1" x="299"/>
        <item m="1" x="110"/>
        <item m="1" x="309"/>
        <item m="1" x="117"/>
        <item m="1" x="316"/>
        <item m="1" x="124"/>
        <item m="1" x="132"/>
        <item m="1" x="333"/>
        <item m="1" x="142"/>
        <item m="1" x="234"/>
        <item m="1" x="54"/>
        <item m="1" x="242"/>
        <item m="1" x="258"/>
        <item m="1" x="74"/>
        <item m="1" x="264"/>
        <item m="1" x="81"/>
        <item m="1" x="270"/>
        <item m="1" x="278"/>
        <item m="1" x="95"/>
        <item m="1" x="290"/>
        <item m="1" x="102"/>
        <item m="1" x="301"/>
        <item m="1" x="118"/>
        <item m="1" x="125"/>
        <item m="1" x="327"/>
        <item m="1" x="134"/>
        <item m="1" x="353"/>
        <item m="1" x="259"/>
        <item m="1" x="271"/>
        <item m="1" x="272"/>
        <item m="1" x="88"/>
        <item m="1" x="105"/>
        <item m="1" x="302"/>
        <item m="1" x="112"/>
        <item m="1" x="311"/>
        <item m="1" x="119"/>
        <item m="1" x="343"/>
        <item m="1" x="358"/>
        <item m="1" x="176"/>
        <item m="1" x="160"/>
        <item m="1" x="356"/>
        <item m="1" x="347"/>
        <item m="1" x="374"/>
        <item m="1" x="282"/>
        <item m="1" x="373"/>
        <item m="1" x="281"/>
        <item m="1" x="97"/>
        <item m="1" x="295"/>
        <item m="1" x="106"/>
        <item m="1" x="304"/>
        <item m="1" x="113"/>
        <item m="1" x="312"/>
        <item m="1" x="120"/>
        <item m="1" x="319"/>
        <item m="1" x="127"/>
        <item m="1" x="329"/>
        <item m="1" x="135"/>
        <item m="1" x="335"/>
        <item m="1" x="143"/>
        <item m="1" x="344"/>
        <item m="1" x="148"/>
        <item m="1" x="305"/>
        <item m="1" x="114"/>
        <item m="1" x="314"/>
        <item m="1" x="122"/>
        <item m="1" x="322"/>
        <item m="1" x="130"/>
        <item m="1" x="331"/>
        <item m="1" x="137"/>
        <item m="1" x="337"/>
        <item m="1" x="145"/>
        <item m="1" x="345"/>
        <item m="1" x="149"/>
        <item m="1" x="351"/>
        <item m="1" x="156"/>
        <item m="1" x="354"/>
        <item m="1" x="161"/>
        <item m="1" x="359"/>
        <item m="1" x="169"/>
        <item m="1" x="364"/>
        <item m="1" x="173"/>
        <item m="1" x="369"/>
        <item m="1" x="177"/>
        <item m="1" x="375"/>
        <item m="1" x="181"/>
        <item m="1" x="379"/>
        <item m="1" x="186"/>
        <item m="1" x="382"/>
        <item m="1" x="192"/>
        <item m="1" x="3"/>
        <item m="1" x="195"/>
        <item m="1" x="46"/>
        <item m="1" x="235"/>
        <item m="1" x="243"/>
        <item m="1" x="296"/>
        <item m="1" x="140"/>
        <item m="1" x="339"/>
        <item m="1" x="66"/>
        <item m="1" x="79"/>
        <item m="1" x="101"/>
        <item m="1" x="300"/>
        <item m="1" x="133"/>
        <item m="1" x="340"/>
        <item m="1" x="168"/>
        <item m="1" x="279"/>
        <item m="1" x="111"/>
        <item m="1" x="317"/>
        <item m="1" x="153"/>
        <item m="1" x="367"/>
        <item m="1" x="292"/>
        <item m="1" x="104"/>
        <item m="1" x="303"/>
        <item m="1" x="349"/>
        <item m="1" x="155"/>
        <item m="1" x="1"/>
        <item m="1" x="191"/>
        <item m="1" x="2"/>
        <item m="1" x="18"/>
        <item m="1" x="283"/>
        <item m="1" x="30"/>
        <item m="1" x="48"/>
        <item m="1" x="69"/>
        <item m="1" x="222"/>
        <item m="1" x="288"/>
        <item m="1" x="334"/>
        <item m="1" x="121"/>
        <item m="1" x="144"/>
        <item m="1" x="350"/>
        <item m="1" x="185"/>
        <item m="1" x="352"/>
        <item m="1" x="200"/>
        <item m="1" x="323"/>
        <item m="1" x="150"/>
        <item m="1" x="244"/>
        <item m="1" x="212"/>
        <item m="1" x="27"/>
        <item m="1" x="253"/>
        <item m="1" x="36"/>
        <item m="1" x="239"/>
        <item m="1" x="109"/>
        <item m="1" x="141"/>
        <item m="1" x="80"/>
        <item m="1" x="126"/>
        <item m="1" x="342"/>
        <item m="1" x="368"/>
        <item m="1" x="146"/>
        <item m="1" x="376"/>
        <item m="1" x="158"/>
        <item m="1" x="362"/>
        <item m="1" x="171"/>
        <item m="1" x="366"/>
        <item m="1" x="189"/>
        <item m="1" x="20"/>
        <item m="1" x="248"/>
        <item m="1" x="325"/>
        <item m="1" x="241"/>
        <item m="1" x="67"/>
        <item m="1" x="152"/>
        <item m="1" x="265"/>
        <item m="1" x="280"/>
        <item m="1" x="96"/>
        <item m="1" x="291"/>
        <item m="1" x="103"/>
        <item m="1" x="328"/>
        <item m="1" x="341"/>
        <item m="1" x="147"/>
        <item m="1" x="348"/>
        <item m="1" x="154"/>
        <item m="1" x="82"/>
        <item m="1" x="294"/>
        <item m="1" x="318"/>
        <item m="1" x="308"/>
        <item m="1" x="98"/>
        <item m="1" x="326"/>
        <item m="1" x="59"/>
        <item m="1" x="313"/>
        <item m="1" x="128"/>
        <item m="1" x="330"/>
        <item m="1" x="320"/>
        <item m="1" x="136"/>
        <item m="1" x="336"/>
        <item m="1" x="162"/>
        <item m="1" x="321"/>
        <item m="1" x="129"/>
        <item m="1" x="293"/>
        <item m="1" x="310"/>
        <item x="0"/>
      </items>
    </pivotField>
    <pivotField axis="axisRow" compact="0" outline="0" showAll="0" defaultSubtotal="0">
      <items count="620">
        <item m="1" x="473"/>
        <item m="1" x="482"/>
        <item m="1" x="592"/>
        <item m="1" x="256"/>
        <item m="1" x="543"/>
        <item m="1" x="489"/>
        <item m="1" x="270"/>
        <item m="1" x="603"/>
        <item m="1" x="124"/>
        <item m="1" x="285"/>
        <item m="1" x="440"/>
        <item m="1" x="507"/>
        <item m="1" x="532"/>
        <item m="1" x="175"/>
        <item m="1" x="108"/>
        <item m="1" x="249"/>
        <item m="1" x="240"/>
        <item m="1" x="442"/>
        <item m="1" x="599"/>
        <item m="1" x="245"/>
        <item m="1" x="560"/>
        <item m="1" x="384"/>
        <item m="1" x="134"/>
        <item m="1" x="261"/>
        <item m="1" x="370"/>
        <item m="1" x="138"/>
        <item m="1" x="291"/>
        <item m="1" x="552"/>
        <item m="1" x="36"/>
        <item m="1" x="68"/>
        <item m="1" x="294"/>
        <item m="1" x="310"/>
        <item m="1" x="565"/>
        <item m="1" x="341"/>
        <item m="1" x="564"/>
        <item m="1" x="303"/>
        <item m="1" x="149"/>
        <item m="1" x="246"/>
        <item m="1" x="526"/>
        <item m="1" x="605"/>
        <item m="1" x="550"/>
        <item m="1" x="573"/>
        <item m="1" x="126"/>
        <item m="1" x="191"/>
        <item m="1" x="70"/>
        <item m="1" x="300"/>
        <item m="1" x="455"/>
        <item m="1" x="391"/>
        <item m="1" x="530"/>
        <item m="1" x="297"/>
        <item m="1" x="312"/>
        <item m="1" x="332"/>
        <item m="1" x="102"/>
        <item m="1" x="336"/>
        <item m="1" x="539"/>
        <item m="1" x="487"/>
        <item m="1" x="417"/>
        <item m="1" x="115"/>
        <item m="1" x="210"/>
        <item m="1" x="111"/>
        <item m="1" x="213"/>
        <item m="1" x="276"/>
        <item m="1" x="394"/>
        <item m="1" x="353"/>
        <item m="1" x="157"/>
        <item m="1" x="267"/>
        <item m="1" x="340"/>
        <item m="1" x="235"/>
        <item m="1" x="537"/>
        <item m="1" x="561"/>
        <item m="1" x="617"/>
        <item m="1" x="164"/>
        <item m="1" x="141"/>
        <item m="1" x="181"/>
        <item m="1" x="274"/>
        <item m="1" x="54"/>
        <item m="1" x="608"/>
        <item m="1" x="427"/>
        <item m="1" x="273"/>
        <item m="1" x="259"/>
        <item m="1" x="375"/>
        <item m="1" x="260"/>
        <item m="1" x="342"/>
        <item m="1" x="44"/>
        <item m="1" x="509"/>
        <item m="1" x="493"/>
        <item m="1" x="94"/>
        <item m="1" x="429"/>
        <item m="1" x="315"/>
        <item m="1" x="541"/>
        <item m="1" x="269"/>
        <item m="1" x="50"/>
        <item m="1" x="581"/>
        <item m="1" x="107"/>
        <item m="1" x="241"/>
        <item m="1" x="443"/>
        <item m="1" x="519"/>
        <item m="1" x="289"/>
        <item m="1" x="154"/>
        <item m="1" x="436"/>
        <item m="1" x="148"/>
        <item m="1" x="345"/>
        <item m="1" x="228"/>
        <item m="1" x="63"/>
        <item m="1" x="584"/>
        <item m="1" x="185"/>
        <item m="1" x="101"/>
        <item m="1" x="93"/>
        <item m="1" x="585"/>
        <item m="1" x="321"/>
        <item m="1" x="242"/>
        <item m="1" x="168"/>
        <item m="1" x="80"/>
        <item m="1" x="591"/>
        <item m="1" x="72"/>
        <item m="1" x="190"/>
        <item m="1" x="104"/>
        <item m="1" x="137"/>
        <item m="1" x="97"/>
        <item m="1" x="425"/>
        <item m="1" x="158"/>
        <item m="1" x="21"/>
        <item m="1" x="29"/>
        <item m="1" x="356"/>
        <item m="1" x="109"/>
        <item m="1" x="590"/>
        <item m="1" x="65"/>
        <item m="1" x="480"/>
        <item m="1" x="160"/>
        <item m="1" x="236"/>
        <item m="1" x="319"/>
        <item m="1" x="167"/>
        <item m="1" x="324"/>
        <item m="1" x="100"/>
        <item m="1" x="454"/>
        <item m="1" x="451"/>
        <item m="1" x="238"/>
        <item m="1" x="288"/>
        <item m="1" x="91"/>
        <item m="1" x="358"/>
        <item m="1" x="339"/>
        <item m="1" x="399"/>
        <item m="1" x="173"/>
        <item m="1" x="575"/>
        <item m="1" x="365"/>
        <item m="1" x="317"/>
        <item m="1" x="75"/>
        <item m="1" x="504"/>
        <item m="1" x="55"/>
        <item m="1" x="366"/>
        <item m="1" x="449"/>
        <item m="1" x="251"/>
        <item m="1" x="150"/>
        <item m="1" x="92"/>
        <item m="1" x="89"/>
        <item m="1" x="121"/>
        <item m="1" x="380"/>
        <item m="1" x="278"/>
        <item m="1" x="528"/>
        <item m="1" x="346"/>
        <item m="1" x="208"/>
        <item m="1" x="582"/>
        <item m="1" x="501"/>
        <item m="1" x="79"/>
        <item m="1" x="18"/>
        <item m="1" x="522"/>
        <item m="1" x="544"/>
        <item m="1" x="335"/>
        <item m="1" x="145"/>
        <item m="1" x="348"/>
        <item m="1" x="467"/>
        <item m="1" x="571"/>
        <item m="1" x="383"/>
        <item m="1" x="505"/>
        <item m="1" x="426"/>
        <item m="1" x="218"/>
        <item m="1" x="598"/>
        <item m="1" x="250"/>
        <item m="1" x="416"/>
        <item m="1" x="53"/>
        <item m="1" x="20"/>
        <item m="1" x="217"/>
        <item m="1" x="84"/>
        <item m="1" x="569"/>
        <item m="1" x="69"/>
        <item m="1" x="59"/>
        <item m="1" x="103"/>
        <item m="1" x="404"/>
        <item m="1" x="28"/>
        <item m="1" x="531"/>
        <item m="1" x="618"/>
        <item m="1" x="280"/>
        <item m="1" x="51"/>
        <item m="1" x="453"/>
        <item m="1" x="320"/>
        <item m="1" x="198"/>
        <item m="1" x="298"/>
        <item m="1" x="476"/>
        <item m="1" x="106"/>
        <item m="1" x="120"/>
        <item m="1" x="7"/>
        <item m="1" x="43"/>
        <item m="1" x="99"/>
        <item m="1" x="549"/>
        <item m="1" x="498"/>
        <item m="1" x="39"/>
        <item m="1" x="318"/>
        <item m="1" x="533"/>
        <item m="1" x="234"/>
        <item m="1" x="577"/>
        <item m="1" x="387"/>
        <item m="1" x="153"/>
        <item m="1" x="85"/>
        <item m="1" x="31"/>
        <item m="1" x="304"/>
        <item m="1" x="232"/>
        <item m="1" x="119"/>
        <item m="1" x="378"/>
        <item m="1" x="58"/>
        <item m="1" x="187"/>
        <item m="1" x="224"/>
        <item m="1" x="306"/>
        <item m="1" x="6"/>
        <item m="1" x="597"/>
        <item m="1" x="275"/>
        <item m="1" x="144"/>
        <item m="1" x="555"/>
        <item m="1" x="424"/>
        <item m="1" x="202"/>
        <item m="1" x="374"/>
        <item m="1" x="619"/>
        <item m="1" x="398"/>
        <item m="1" x="479"/>
        <item m="1" x="156"/>
        <item m="1" x="142"/>
        <item m="1" x="385"/>
        <item m="1" x="188"/>
        <item m="1" x="360"/>
        <item m="1" x="216"/>
        <item m="1" x="439"/>
        <item m="1" x="302"/>
        <item m="1" x="136"/>
        <item m="1" x="152"/>
        <item m="1" x="529"/>
        <item m="1" x="174"/>
        <item m="1" x="450"/>
        <item m="1" x="212"/>
        <item m="1" x="503"/>
        <item m="1" x="326"/>
        <item m="1" x="459"/>
        <item m="1" x="323"/>
        <item m="1" x="132"/>
        <item m="1" x="282"/>
        <item m="1" x="355"/>
        <item m="1" x="535"/>
        <item m="1" x="193"/>
        <item m="1" x="553"/>
        <item m="1" x="574"/>
        <item m="1" x="281"/>
        <item m="1" x="508"/>
        <item m="1" x="277"/>
        <item m="1" x="367"/>
        <item m="1" x="463"/>
        <item m="1" x="554"/>
        <item m="1" x="465"/>
        <item m="1" x="56"/>
        <item m="1" x="351"/>
        <item m="1" x="264"/>
        <item m="1" x="196"/>
        <item m="1" x="163"/>
        <item m="1" x="10"/>
        <item m="1" x="576"/>
        <item m="1" x="354"/>
        <item m="1" x="388"/>
        <item m="1" x="184"/>
        <item m="1" x="513"/>
        <item m="1" x="179"/>
        <item m="1" x="176"/>
        <item m="1" x="484"/>
        <item m="1" x="98"/>
        <item m="1" x="606"/>
        <item m="1" x="389"/>
        <item m="1" x="253"/>
        <item m="1" x="90"/>
        <item m="1" x="52"/>
        <item m="1" x="114"/>
        <item m="1" x="421"/>
        <item m="1" x="486"/>
        <item m="1" x="329"/>
        <item m="1" x="133"/>
        <item m="1" x="252"/>
        <item m="1" x="143"/>
        <item m="1" x="293"/>
        <item m="1" x="172"/>
        <item m="1" x="105"/>
        <item m="1" x="437"/>
        <item m="1" x="60"/>
        <item m="1" x="558"/>
        <item m="1" x="1"/>
        <item m="1" x="129"/>
        <item m="1" x="462"/>
        <item m="1" x="470"/>
        <item m="1" x="352"/>
        <item m="1" x="432"/>
        <item m="1" x="231"/>
        <item m="1" x="604"/>
        <item m="1" x="271"/>
        <item m="1" x="423"/>
        <item m="1" x="233"/>
        <item m="1" x="201"/>
        <item m="1" x="200"/>
        <item m="1" x="207"/>
        <item m="1" x="418"/>
        <item m="1" x="47"/>
        <item m="1" x="313"/>
        <item m="1" x="243"/>
        <item m="1" x="521"/>
        <item m="1" x="169"/>
        <item m="1" x="435"/>
        <item m="1" x="481"/>
        <item m="1" x="382"/>
        <item m="1" x="209"/>
        <item m="1" x="344"/>
        <item m="1" x="570"/>
        <item m="1" x="180"/>
        <item m="1" x="601"/>
        <item m="1" x="422"/>
        <item m="1" x="534"/>
        <item m="1" x="125"/>
        <item m="1" x="408"/>
        <item m="1" x="589"/>
        <item m="1" x="536"/>
        <item m="1" x="499"/>
        <item m="1" x="71"/>
        <item m="1" x="372"/>
        <item m="1" x="139"/>
        <item m="1" x="409"/>
        <item m="1" x="414"/>
        <item m="1" x="490"/>
        <item m="1" x="77"/>
        <item m="1" x="359"/>
        <item m="1" x="46"/>
        <item m="1" x="614"/>
        <item m="1" x="397"/>
        <item m="1" x="78"/>
        <item m="1" x="35"/>
        <item m="1" x="458"/>
        <item m="1" x="76"/>
        <item m="1" x="127"/>
        <item m="1" x="469"/>
        <item m="1" x="593"/>
        <item m="1" x="523"/>
        <item m="1" x="461"/>
        <item m="1" x="612"/>
        <item m="1" x="488"/>
        <item m="1" x="386"/>
        <item m="1" x="48"/>
        <item m="1" x="301"/>
        <item m="1" x="368"/>
        <item m="1" x="226"/>
        <item m="1" x="244"/>
        <item m="1" x="248"/>
        <item m="1" x="410"/>
        <item m="1" x="515"/>
        <item m="1" x="496"/>
        <item m="1" x="3"/>
        <item m="1" x="431"/>
        <item m="1" x="279"/>
        <item m="1" x="314"/>
        <item m="1" x="411"/>
        <item m="1" x="197"/>
        <item m="1" x="546"/>
        <item m="1" x="330"/>
        <item m="1" x="178"/>
        <item m="1" x="441"/>
        <item m="1" x="33"/>
        <item m="1" x="87"/>
        <item m="1" x="438"/>
        <item m="1" x="227"/>
        <item m="1" x="379"/>
        <item m="1" x="512"/>
        <item m="1" x="15"/>
        <item m="1" x="266"/>
        <item m="1" x="448"/>
        <item m="1" x="26"/>
        <item m="1" x="159"/>
        <item m="1" x="25"/>
        <item m="1" x="309"/>
        <item m="1" x="415"/>
        <item m="1" x="116"/>
        <item m="1" x="518"/>
        <item m="1" x="357"/>
        <item m="1" x="364"/>
        <item m="1" x="548"/>
        <item m="1" x="596"/>
        <item m="1" x="588"/>
        <item m="1" x="514"/>
        <item m="1" x="572"/>
        <item m="1" x="19"/>
        <item m="1" x="579"/>
        <item m="1" x="195"/>
        <item m="1" x="206"/>
        <item m="1" x="557"/>
        <item m="1" x="460"/>
        <item m="1" x="407"/>
        <item m="1" x="32"/>
        <item m="1" x="474"/>
        <item m="1" x="17"/>
        <item m="1" x="613"/>
        <item m="1" x="506"/>
        <item m="1" x="283"/>
        <item m="1" x="587"/>
        <item m="1" x="225"/>
        <item m="1" x="477"/>
        <item m="1" x="580"/>
        <item m="1" x="4"/>
        <item m="1" x="406"/>
        <item m="1" x="452"/>
        <item m="1" x="215"/>
        <item m="1" x="331"/>
        <item m="1" x="292"/>
        <item m="1" x="13"/>
        <item m="1" x="524"/>
        <item m="1" x="2"/>
        <item m="1" x="390"/>
        <item m="1" x="578"/>
        <item m="1" x="334"/>
        <item m="1" x="37"/>
        <item m="1" x="491"/>
        <item m="1" x="542"/>
        <item m="1" x="165"/>
        <item m="1" x="67"/>
        <item m="1" x="517"/>
        <item m="1" x="219"/>
        <item m="1" x="62"/>
        <item m="1" x="247"/>
        <item m="1" x="525"/>
        <item m="1" x="373"/>
        <item m="1" x="492"/>
        <item m="1" x="135"/>
        <item m="1" x="377"/>
        <item m="1" x="14"/>
        <item m="1" x="128"/>
        <item m="1" x="350"/>
        <item m="1" x="230"/>
        <item m="1" x="568"/>
        <item m="1" x="272"/>
        <item m="1" x="468"/>
        <item m="1" x="434"/>
        <item m="1" x="308"/>
        <item m="1" x="371"/>
        <item m="1" x="485"/>
        <item m="1" x="73"/>
        <item m="1" x="402"/>
        <item m="1" x="447"/>
        <item m="1" x="615"/>
        <item m="1" x="328"/>
        <item m="1" x="211"/>
        <item m="1" x="497"/>
        <item m="1" x="594"/>
        <item m="1" x="30"/>
        <item m="1" x="110"/>
        <item x="0"/>
        <item m="1" x="268"/>
        <item m="1" x="369"/>
        <item m="1" x="45"/>
        <item m="1" x="511"/>
        <item m="1" x="171"/>
        <item m="1" x="82"/>
        <item m="1" x="123"/>
        <item m="1" x="96"/>
        <item m="1" x="616"/>
        <item m="1" x="376"/>
        <item m="1" x="559"/>
        <item m="1" x="610"/>
        <item m="1" x="322"/>
        <item m="1" x="290"/>
        <item m="1" x="472"/>
        <item m="1" x="118"/>
        <item m="1" x="161"/>
        <item m="1" x="16"/>
        <item m="1" x="41"/>
        <item m="1" x="263"/>
        <item m="1" x="192"/>
        <item m="1" x="11"/>
        <item m="1" x="444"/>
        <item m="1" x="457"/>
        <item m="1" x="229"/>
        <item m="1" x="170"/>
        <item m="1" x="146"/>
        <item m="1" x="296"/>
        <item m="1" x="567"/>
        <item m="1" x="381"/>
        <item m="1" x="23"/>
        <item m="1" x="347"/>
        <item m="1" x="316"/>
        <item m="1" x="475"/>
        <item m="1" x="34"/>
        <item m="1" x="333"/>
        <item m="1" x="500"/>
        <item m="1" x="430"/>
        <item m="1" x="338"/>
        <item m="1" x="66"/>
        <item m="1" x="494"/>
        <item m="1" x="257"/>
        <item m="1" x="9"/>
        <item m="1" x="393"/>
        <item m="1" x="401"/>
        <item m="1" x="392"/>
        <item m="1" x="566"/>
        <item m="1" x="527"/>
        <item m="1" x="563"/>
        <item m="1" x="403"/>
        <item m="1" x="140"/>
        <item m="1" x="265"/>
        <item m="1" x="189"/>
        <item m="1" x="182"/>
        <item m="1" x="600"/>
        <item m="1" x="284"/>
        <item m="1" x="186"/>
        <item m="1" x="64"/>
        <item m="1" x="113"/>
        <item m="1" x="595"/>
        <item m="1" x="57"/>
        <item m="1" x="445"/>
        <item m="1" x="586"/>
        <item m="1" x="151"/>
        <item m="1" x="400"/>
        <item m="1" x="307"/>
        <item m="1" x="362"/>
        <item m="1" x="81"/>
        <item m="1" x="40"/>
        <item m="1" x="349"/>
        <item m="1" x="221"/>
        <item m="1" x="130"/>
        <item m="1" x="117"/>
        <item m="1" x="287"/>
        <item m="1" x="38"/>
        <item m="1" x="483"/>
        <item m="1" x="395"/>
        <item m="1" x="295"/>
        <item m="1" x="551"/>
        <item m="1" x="602"/>
        <item m="1" x="510"/>
        <item m="1" x="22"/>
        <item m="1" x="520"/>
        <item m="1" x="183"/>
        <item m="1" x="5"/>
        <item m="1" x="214"/>
        <item m="1" x="305"/>
        <item m="1" x="478"/>
        <item m="1" x="363"/>
        <item m="1" x="556"/>
        <item m="1" x="545"/>
        <item m="1" x="222"/>
        <item m="1" x="95"/>
        <item m="1" x="464"/>
        <item m="1" x="122"/>
        <item m="1" x="583"/>
        <item m="1" x="203"/>
        <item m="1" x="327"/>
        <item m="1" x="471"/>
        <item m="1" x="88"/>
        <item m="1" x="516"/>
        <item m="1" x="199"/>
        <item m="1" x="502"/>
        <item m="1" x="562"/>
        <item m="1" x="343"/>
        <item m="1" x="286"/>
        <item m="1" x="49"/>
        <item m="1" x="428"/>
        <item m="1" x="412"/>
        <item m="1" x="433"/>
        <item m="1" x="413"/>
        <item m="1" x="456"/>
        <item m="1" x="466"/>
        <item m="1" x="611"/>
        <item m="1" x="419"/>
        <item m="1" x="609"/>
        <item m="1" x="61"/>
        <item m="1" x="42"/>
        <item m="1" x="155"/>
        <item m="1" x="540"/>
        <item m="1" x="24"/>
        <item m="1" x="166"/>
        <item m="1" x="254"/>
        <item m="1" x="177"/>
        <item m="1" x="337"/>
        <item m="1" x="255"/>
        <item m="1" x="237"/>
        <item m="1" x="361"/>
        <item m="1" x="538"/>
        <item m="1" x="223"/>
        <item m="1" x="262"/>
        <item m="1" x="325"/>
        <item m="1" x="27"/>
        <item m="1" x="205"/>
        <item m="1" x="495"/>
        <item m="1" x="239"/>
        <item m="1" x="220"/>
        <item m="1" x="162"/>
        <item m="1" x="547"/>
        <item m="1" x="405"/>
        <item m="1" x="204"/>
        <item m="1" x="83"/>
        <item m="1" x="86"/>
        <item m="1" x="131"/>
        <item m="1" x="194"/>
        <item m="1" x="446"/>
        <item m="1" x="12"/>
        <item m="1" x="258"/>
        <item m="1" x="147"/>
        <item m="1" x="311"/>
        <item m="1" x="74"/>
        <item m="1" x="607"/>
        <item m="1" x="299"/>
        <item m="1" x="420"/>
        <item m="1" x="396"/>
        <item m="1" x="8"/>
        <item m="1" x="112"/>
      </items>
    </pivotField>
    <pivotField compact="0" outline="0" showAll="0" defaultSubtotal="0"/>
    <pivotField axis="axisRow" compact="0" outline="0" showAll="0" defaultSubtotal="0">
      <items count="73">
        <item m="1" x="53"/>
        <item m="1" x="54"/>
        <item m="1" x="26"/>
        <item m="1" x="13"/>
        <item m="1" x="68"/>
        <item m="1" x="8"/>
        <item m="1" x="62"/>
        <item m="1" x="45"/>
        <item m="1" x="9"/>
        <item m="1" x="11"/>
        <item m="1" x="20"/>
        <item m="1" x="71"/>
        <item m="1" x="39"/>
        <item m="1" x="5"/>
        <item m="1" x="56"/>
        <item m="1" x="42"/>
        <item m="1" x="50"/>
        <item m="1" x="23"/>
        <item m="1" x="61"/>
        <item m="1" x="32"/>
        <item m="1" x="35"/>
        <item m="1" x="17"/>
        <item m="1" x="67"/>
        <item m="1" x="49"/>
        <item m="1" x="72"/>
        <item m="1" x="4"/>
        <item m="1" x="36"/>
        <item m="1" x="7"/>
        <item m="1" x="55"/>
        <item m="1" x="34"/>
        <item m="1" x="60"/>
        <item m="1" x="43"/>
        <item m="1" x="40"/>
        <item m="1" x="44"/>
        <item m="1" x="52"/>
        <item m="1" x="27"/>
        <item m="1" x="22"/>
        <item m="1" x="24"/>
        <item m="1" x="31"/>
        <item m="1" x="33"/>
        <item m="1" x="10"/>
        <item m="1" x="12"/>
        <item m="1" x="16"/>
        <item m="1" x="19"/>
        <item m="1" x="66"/>
        <item m="1" x="48"/>
        <item m="1" x="3"/>
        <item m="1" x="6"/>
        <item m="1" x="59"/>
        <item m="1" x="47"/>
        <item m="1" x="2"/>
        <item m="1" x="25"/>
        <item m="1" x="30"/>
        <item m="1" x="58"/>
        <item m="1" x="15"/>
        <item m="1" x="69"/>
        <item m="1" x="51"/>
        <item m="1" x="1"/>
        <item m="1" x="29"/>
        <item m="1" x="65"/>
        <item m="1" x="28"/>
        <item m="1" x="37"/>
        <item m="1" x="64"/>
        <item m="1" x="38"/>
        <item m="1" x="70"/>
        <item m="1" x="46"/>
        <item m="1" x="21"/>
        <item m="1" x="57"/>
        <item m="1" x="41"/>
        <item m="1" x="18"/>
        <item x="0"/>
        <item m="1" x="63"/>
        <item m="1" x="14"/>
      </items>
    </pivotField>
    <pivotField compact="0" outline="0" showAll="0"/>
    <pivotField compact="0" outline="0" showAll="0"/>
    <pivotField compact="0" outline="0" showAll="0" defaultSubtotal="0"/>
    <pivotField compact="0" outline="0" showAll="0" defaultSubtotal="0"/>
    <pivotField compact="0" outline="0" showAll="0" defaultSubtotal="0"/>
    <pivotField axis="axisRow" compact="0" outline="0" showAll="0" defaultSubtotal="0">
      <items count="8">
        <item m="1" x="7"/>
        <item m="1" x="6"/>
        <item x="0"/>
        <item m="1" x="2"/>
        <item m="1" x="4"/>
        <item m="1" x="5"/>
        <item m="1" x="1"/>
        <item m="1"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3">
        <item m="1" x="31"/>
        <item m="1" x="35"/>
        <item m="1" x="2"/>
        <item m="1" x="22"/>
        <item m="1" x="27"/>
        <item m="1" x="48"/>
        <item m="1" x="10"/>
        <item m="1" x="1"/>
        <item m="1" x="4"/>
        <item m="1" x="52"/>
        <item m="1" x="43"/>
        <item m="1" x="7"/>
        <item m="1" x="44"/>
        <item m="1" x="23"/>
        <item m="1" x="37"/>
        <item m="1" x="13"/>
        <item m="1" x="15"/>
        <item m="1" x="33"/>
        <item m="1" x="8"/>
        <item m="1" x="42"/>
        <item m="1" x="36"/>
        <item m="1" x="30"/>
        <item m="1" x="41"/>
        <item m="1" x="28"/>
        <item m="1" x="51"/>
        <item m="1" x="12"/>
        <item m="1" x="45"/>
        <item m="1" x="17"/>
        <item m="1" x="3"/>
        <item m="1" x="9"/>
        <item m="1" x="26"/>
        <item m="1" x="18"/>
        <item m="1" x="19"/>
        <item m="1" x="20"/>
        <item m="1" x="5"/>
        <item m="1" x="32"/>
        <item m="1" x="49"/>
        <item m="1" x="34"/>
        <item x="0"/>
        <item m="1" x="47"/>
        <item m="1" x="40"/>
        <item m="1" x="29"/>
        <item m="1" x="6"/>
        <item m="1" x="39"/>
        <item m="1" x="11"/>
        <item m="1" x="46"/>
        <item m="1" x="24"/>
        <item m="1" x="14"/>
        <item m="1" x="38"/>
        <item m="1" x="25"/>
        <item m="1" x="16"/>
        <item m="1" x="50"/>
        <item m="1" x="21"/>
      </items>
    </pivotField>
    <pivotField compact="0" outline="0" showAll="0" defaultSubtotal="0"/>
    <pivotField compact="0" numFmtId="43" outline="0" showAll="0" defaultSubtotal="0"/>
    <pivotField compact="0" numFmtId="43" outline="0" showAll="0" defaultSubtotal="0"/>
    <pivotField compact="0" outline="0" showAll="0" defaultSubtotal="0"/>
    <pivotField axis="axisRow" compact="0" outline="0" showAll="0" defaultSubtotal="0">
      <items count="15">
        <item m="1" x="5"/>
        <item m="1" x="4"/>
        <item m="1" x="1"/>
        <item m="1" x="7"/>
        <item m="1" x="10"/>
        <item m="1" x="2"/>
        <item m="1" x="8"/>
        <item m="1" x="14"/>
        <item m="1" x="12"/>
        <item m="1" x="9"/>
        <item m="1" x="3"/>
        <item m="1" x="13"/>
        <item m="1" x="6"/>
        <item x="0"/>
        <item m="1" x="11"/>
      </items>
    </pivotField>
    <pivotField axis="axisRow" compact="0" outline="0" showAll="0" defaultSubtotal="0">
      <items count="44">
        <item m="1" x="11"/>
        <item m="1" x="43"/>
        <item m="1" x="14"/>
        <item m="1" x="28"/>
        <item m="1" x="34"/>
        <item m="1" x="2"/>
        <item m="1" x="29"/>
        <item m="1" x="35"/>
        <item m="1" x="6"/>
        <item m="1" x="3"/>
        <item m="1" x="10"/>
        <item m="1" x="23"/>
        <item m="1" x="38"/>
        <item m="1" x="20"/>
        <item m="1" x="30"/>
        <item m="1" x="40"/>
        <item m="1" x="21"/>
        <item m="1" x="1"/>
        <item m="1" x="13"/>
        <item m="1" x="18"/>
        <item m="1" x="8"/>
        <item m="1" x="12"/>
        <item x="0"/>
        <item m="1" x="17"/>
        <item m="1" x="5"/>
        <item m="1" x="4"/>
        <item m="1" x="37"/>
        <item m="1" x="9"/>
        <item m="1" x="24"/>
        <item m="1" x="19"/>
        <item m="1" x="32"/>
        <item m="1" x="42"/>
        <item m="1" x="41"/>
        <item m="1" x="15"/>
        <item m="1" x="22"/>
        <item m="1" x="33"/>
        <item m="1" x="25"/>
        <item m="1" x="31"/>
        <item m="1" x="7"/>
        <item m="1" x="27"/>
        <item m="1" x="39"/>
        <item m="1" x="26"/>
        <item m="1" x="36"/>
        <item m="1" x="16"/>
      </items>
    </pivotField>
    <pivotField axis="axisRow" compact="0" outline="0" showAll="0" defaultSubtotal="0">
      <items count="19">
        <item m="1" x="15"/>
        <item m="1" x="5"/>
        <item m="1" x="17"/>
        <item m="1" x="11"/>
        <item m="1" x="8"/>
        <item m="1" x="13"/>
        <item m="1" x="18"/>
        <item m="1" x="3"/>
        <item m="1" x="10"/>
        <item m="1" x="2"/>
        <item m="1" x="16"/>
        <item m="1" x="12"/>
        <item m="1" x="4"/>
        <item m="1" x="6"/>
        <item m="1" x="9"/>
        <item m="1" x="14"/>
        <item m="1" x="1"/>
        <item x="0"/>
        <item m="1" x="7"/>
      </items>
    </pivotField>
    <pivotField axis="axisRow" compact="0" outline="0" showAll="0" defaultSubtotal="0">
      <items count="30">
        <item m="1" x="22"/>
        <item m="1" x="13"/>
        <item m="1" x="11"/>
        <item m="1" x="7"/>
        <item m="1" x="25"/>
        <item m="1" x="10"/>
        <item m="1" x="2"/>
        <item m="1" x="3"/>
        <item m="1" x="15"/>
        <item m="1" x="19"/>
        <item m="1" x="4"/>
        <item m="1" x="12"/>
        <item m="1" x="16"/>
        <item m="1" x="6"/>
        <item m="1" x="1"/>
        <item m="1" x="14"/>
        <item m="1" x="24"/>
        <item m="1" x="8"/>
        <item m="1" x="18"/>
        <item m="1" x="28"/>
        <item m="1" x="23"/>
        <item x="0"/>
        <item m="1" x="29"/>
        <item m="1" x="26"/>
        <item m="1" x="17"/>
        <item m="1" x="9"/>
        <item m="1" x="5"/>
        <item m="1" x="27"/>
        <item m="1" x="20"/>
        <item m="1" x="21"/>
      </items>
    </pivotField>
    <pivotField compact="0" outline="0" showAll="0"/>
    <pivotField axis="axisRow" compact="0" outline="0" showAll="0" defaultSubtotal="0">
      <items count="2">
        <item x="0"/>
        <item m="1" x="1"/>
      </items>
    </pivotField>
    <pivotField compact="0" outline="0" showAll="0"/>
    <pivotField compact="0" numFmtId="43" outline="0" showAll="0"/>
    <pivotField compact="0" numFmtId="10" outline="0" showAll="0" defaultSubtotal="0"/>
    <pivotField compact="0" numFmtId="10" outline="0" showAll="0"/>
    <pivotField compact="0" numFmtId="43" outline="0" showAll="0" defaultSubtotal="0"/>
    <pivotField dataField="1"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pivotField compact="0" numFmtId="43" outline="0" showAll="0"/>
    <pivotField compact="0" numFmtId="43" outline="0" showAll="0" defaultSubtotal="0"/>
    <pivotField compact="0" numFmtId="43" outline="0" showAll="0" defaultSubtotal="0"/>
    <pivotField compact="0" numFmtId="43" outline="0" showAll="0" defaultSubtotal="0"/>
    <pivotField compact="0" numFmtId="43" outline="0" showAll="0" defaultSubtotal="0"/>
    <pivotField dataField="1" compact="0" numFmtId="43" outline="0" showAll="0" defaultSubtotal="0"/>
    <pivotField compact="0" outline="0" showAll="0" defaultSubtotal="0"/>
    <pivotField compact="0" numFmtId="43" outline="0" showAll="0" defaultSubtotal="0"/>
    <pivotField compact="0" numFmtId="43" outline="0" showAll="0" defaultSubtotal="0"/>
    <pivotField compact="0" numFmtId="43" outline="0" showAll="0"/>
    <pivotField compact="0" numFmtId="43" outline="0" showAll="0"/>
    <pivotField compact="0" numFmtId="43" outline="0" showAll="0" defaultSubtotal="0"/>
    <pivotField compact="0" numFmtId="43" outline="0" showAll="0" defaultSubtotal="0"/>
    <pivotField compact="0" outline="0" showAll="0" defaultSubtotal="0"/>
    <pivotField compact="0" outline="0" showAll="0" defaultSubtotal="0"/>
  </pivotFields>
  <rowFields count="11">
    <field x="0"/>
    <field x="3"/>
    <field x="24"/>
    <field x="25"/>
    <field x="26"/>
    <field x="27"/>
    <field x="12"/>
    <field x="4"/>
    <field x="19"/>
    <field x="29"/>
    <field x="6"/>
  </rowFields>
  <rowItems count="1">
    <i>
      <x v="511"/>
      <x v="384"/>
      <x v="13"/>
      <x v="22"/>
      <x v="17"/>
      <x v="21"/>
      <x v="2"/>
      <x v="462"/>
      <x v="38"/>
      <x/>
      <x v="70"/>
    </i>
  </rowItems>
  <colFields count="1">
    <field x="-2"/>
  </colFields>
  <colItems count="2">
    <i>
      <x/>
    </i>
    <i i="1">
      <x v="1"/>
    </i>
  </colItems>
  <dataFields count="2">
    <dataField name="Base Profit Costs " fld="35" baseField="6" baseItem="1"/>
    <dataField name="Disbursements " fld="45" baseField="6" baseItem="1"/>
  </dataFields>
  <formats count="2870">
    <format dxfId="6147">
      <pivotArea type="all" dataOnly="0" outline="0" fieldPosition="0"/>
    </format>
    <format dxfId="6146">
      <pivotArea type="all" dataOnly="0" outline="0" fieldPosition="0"/>
    </format>
    <format dxfId="6145">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144">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6143">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6142">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6141">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6140">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6139">
      <pivotArea dataOnly="0" labelOnly="1" fieldPosition="0">
        <references count="1">
          <reference field="0" count="50">
            <x v="300"/>
            <x v="301"/>
            <x v="302"/>
            <x v="303"/>
            <x v="304"/>
            <x v="305"/>
            <x v="306"/>
            <x v="307"/>
            <x v="308"/>
            <x v="309"/>
            <x v="310"/>
            <x v="311"/>
            <x v="312"/>
            <x v="313"/>
            <x v="314"/>
            <x v="315"/>
            <x v="317"/>
            <x v="318"/>
            <x v="319"/>
            <x v="320"/>
            <x v="321"/>
            <x v="322"/>
            <x v="323"/>
            <x v="324"/>
            <x v="325"/>
            <x v="326"/>
            <x v="327"/>
            <x v="328"/>
            <x v="329"/>
            <x v="330"/>
            <x v="331"/>
            <x v="332"/>
            <x v="333"/>
            <x v="334"/>
            <x v="335"/>
            <x v="336"/>
            <x v="337"/>
            <x v="338"/>
            <x v="339"/>
            <x v="340"/>
            <x v="341"/>
            <x v="342"/>
            <x v="343"/>
            <x v="344"/>
            <x v="345"/>
            <x v="346"/>
            <x v="347"/>
            <x v="348"/>
            <x v="349"/>
            <x v="350"/>
          </reference>
        </references>
      </pivotArea>
    </format>
    <format dxfId="6138">
      <pivotArea dataOnly="0" labelOnly="1" fieldPosition="0">
        <references count="1">
          <reference field="0" count="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reference>
        </references>
      </pivotArea>
    </format>
    <format dxfId="6137">
      <pivotArea dataOnly="0" labelOnly="1" fieldPosition="0">
        <references count="1">
          <reference field="0" count="5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reference>
        </references>
      </pivotArea>
    </format>
    <format dxfId="6136">
      <pivotArea dataOnly="0" labelOnly="1" fieldPosition="0">
        <references count="1">
          <reference field="0" count="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reference>
        </references>
      </pivotArea>
    </format>
    <format dxfId="6135">
      <pivotArea dataOnly="0" labelOnly="1" fieldPosition="0">
        <references count="1">
          <reference field="0" count="10">
            <x v="501"/>
            <x v="502"/>
            <x v="503"/>
            <x v="504"/>
            <x v="505"/>
            <x v="506"/>
            <x v="507"/>
            <x v="508"/>
            <x v="509"/>
            <x v="510"/>
          </reference>
        </references>
      </pivotArea>
    </format>
    <format dxfId="6134">
      <pivotArea dataOnly="0" labelOnly="1" grandRow="1" outline="0" fieldPosition="0"/>
    </format>
    <format dxfId="6133">
      <pivotArea dataOnly="0" labelOnly="1" fieldPosition="0">
        <references count="2">
          <reference field="0" count="1" selected="0">
            <x v="0"/>
          </reference>
          <reference field="3" count="1">
            <x v="119"/>
          </reference>
        </references>
      </pivotArea>
    </format>
    <format dxfId="6132">
      <pivotArea dataOnly="0" labelOnly="1" fieldPosition="0">
        <references count="2">
          <reference field="0" count="1" selected="0">
            <x v="1"/>
          </reference>
          <reference field="3" count="1">
            <x v="120"/>
          </reference>
        </references>
      </pivotArea>
    </format>
    <format dxfId="6131">
      <pivotArea dataOnly="0" labelOnly="1" fieldPosition="0">
        <references count="2">
          <reference field="0" count="1" selected="0">
            <x v="2"/>
          </reference>
          <reference field="3" count="1">
            <x v="121"/>
          </reference>
        </references>
      </pivotArea>
    </format>
    <format dxfId="6130">
      <pivotArea dataOnly="0" labelOnly="1" fieldPosition="0">
        <references count="2">
          <reference field="0" count="1" selected="0">
            <x v="3"/>
          </reference>
          <reference field="3" count="1">
            <x v="125"/>
          </reference>
        </references>
      </pivotArea>
    </format>
    <format dxfId="6129">
      <pivotArea dataOnly="0" labelOnly="1" fieldPosition="0">
        <references count="2">
          <reference field="0" count="1" selected="0">
            <x v="4"/>
          </reference>
          <reference field="3" count="1">
            <x v="129"/>
          </reference>
        </references>
      </pivotArea>
    </format>
    <format dxfId="6128">
      <pivotArea dataOnly="0" labelOnly="1" fieldPosition="0">
        <references count="2">
          <reference field="0" count="1" selected="0">
            <x v="6"/>
          </reference>
          <reference field="3" count="1">
            <x v="132"/>
          </reference>
        </references>
      </pivotArea>
    </format>
    <format dxfId="6127">
      <pivotArea dataOnly="0" labelOnly="1" fieldPosition="0">
        <references count="2">
          <reference field="0" count="1" selected="0">
            <x v="7"/>
          </reference>
          <reference field="3" count="1">
            <x v="139"/>
          </reference>
        </references>
      </pivotArea>
    </format>
    <format dxfId="6126">
      <pivotArea dataOnly="0" labelOnly="1" fieldPosition="0">
        <references count="2">
          <reference field="0" count="1" selected="0">
            <x v="8"/>
          </reference>
          <reference field="3" count="1">
            <x v="145"/>
          </reference>
        </references>
      </pivotArea>
    </format>
    <format dxfId="6125">
      <pivotArea dataOnly="0" labelOnly="1" fieldPosition="0">
        <references count="2">
          <reference field="0" count="1" selected="0">
            <x v="9"/>
          </reference>
          <reference field="3" count="1">
            <x v="151"/>
          </reference>
        </references>
      </pivotArea>
    </format>
    <format dxfId="6124">
      <pivotArea dataOnly="0" labelOnly="1" fieldPosition="0">
        <references count="2">
          <reference field="0" count="1" selected="0">
            <x v="10"/>
          </reference>
          <reference field="3" count="1">
            <x v="158"/>
          </reference>
        </references>
      </pivotArea>
    </format>
    <format dxfId="6123">
      <pivotArea dataOnly="0" labelOnly="1" fieldPosition="0">
        <references count="2">
          <reference field="0" count="1" selected="0">
            <x v="11"/>
          </reference>
          <reference field="3" count="1">
            <x v="164"/>
          </reference>
        </references>
      </pivotArea>
    </format>
    <format dxfId="6122">
      <pivotArea dataOnly="0" labelOnly="1" fieldPosition="0">
        <references count="2">
          <reference field="0" count="1" selected="0">
            <x v="12"/>
          </reference>
          <reference field="3" count="1">
            <x v="166"/>
          </reference>
        </references>
      </pivotArea>
    </format>
    <format dxfId="6121">
      <pivotArea dataOnly="0" labelOnly="1" fieldPosition="0">
        <references count="2">
          <reference field="0" count="1" selected="0">
            <x v="13"/>
          </reference>
          <reference field="3" count="1">
            <x v="167"/>
          </reference>
        </references>
      </pivotArea>
    </format>
    <format dxfId="6120">
      <pivotArea dataOnly="0" labelOnly="1" fieldPosition="0">
        <references count="2">
          <reference field="0" count="1" selected="0">
            <x v="16"/>
          </reference>
          <reference field="3" count="1">
            <x v="177"/>
          </reference>
        </references>
      </pivotArea>
    </format>
    <format dxfId="6119">
      <pivotArea dataOnly="0" labelOnly="1" fieldPosition="0">
        <references count="2">
          <reference field="0" count="1" selected="0">
            <x v="17"/>
          </reference>
          <reference field="3" count="1">
            <x v="0"/>
          </reference>
        </references>
      </pivotArea>
    </format>
    <format dxfId="6118">
      <pivotArea dataOnly="0" labelOnly="1" fieldPosition="0">
        <references count="2">
          <reference field="0" count="1" selected="0">
            <x v="18"/>
          </reference>
          <reference field="3" count="1">
            <x v="1"/>
          </reference>
        </references>
      </pivotArea>
    </format>
    <format dxfId="6117">
      <pivotArea dataOnly="0" labelOnly="1" fieldPosition="0">
        <references count="2">
          <reference field="0" count="1" selected="0">
            <x v="19"/>
          </reference>
          <reference field="3" count="1">
            <x v="2"/>
          </reference>
        </references>
      </pivotArea>
    </format>
    <format dxfId="6116">
      <pivotArea dataOnly="0" labelOnly="1" fieldPosition="0">
        <references count="2">
          <reference field="0" count="1" selected="0">
            <x v="20"/>
          </reference>
          <reference field="3" count="1">
            <x v="3"/>
          </reference>
        </references>
      </pivotArea>
    </format>
    <format dxfId="6115">
      <pivotArea dataOnly="0" labelOnly="1" fieldPosition="0">
        <references count="2">
          <reference field="0" count="1" selected="0">
            <x v="21"/>
          </reference>
          <reference field="3" count="1">
            <x v="4"/>
          </reference>
        </references>
      </pivotArea>
    </format>
    <format dxfId="6114">
      <pivotArea dataOnly="0" labelOnly="1" fieldPosition="0">
        <references count="2">
          <reference field="0" count="1" selected="0">
            <x v="22"/>
          </reference>
          <reference field="3" count="1">
            <x v="123"/>
          </reference>
        </references>
      </pivotArea>
    </format>
    <format dxfId="6113">
      <pivotArea dataOnly="0" labelOnly="1" fieldPosition="0">
        <references count="2">
          <reference field="0" count="1" selected="0">
            <x v="23"/>
          </reference>
          <reference field="3" count="1">
            <x v="163"/>
          </reference>
        </references>
      </pivotArea>
    </format>
    <format dxfId="6112">
      <pivotArea dataOnly="0" labelOnly="1" fieldPosition="0">
        <references count="2">
          <reference field="0" count="1" selected="0">
            <x v="25"/>
          </reference>
          <reference field="3" count="1">
            <x v="177"/>
          </reference>
        </references>
      </pivotArea>
    </format>
    <format dxfId="6111">
      <pivotArea dataOnly="0" labelOnly="1" fieldPosition="0">
        <references count="2">
          <reference field="0" count="1" selected="0">
            <x v="26"/>
          </reference>
          <reference field="3" count="1">
            <x v="5"/>
          </reference>
        </references>
      </pivotArea>
    </format>
    <format dxfId="6110">
      <pivotArea dataOnly="0" labelOnly="1" fieldPosition="0">
        <references count="2">
          <reference field="0" count="1" selected="0">
            <x v="27"/>
          </reference>
          <reference field="3" count="1">
            <x v="83"/>
          </reference>
        </references>
      </pivotArea>
    </format>
    <format dxfId="6109">
      <pivotArea dataOnly="0" labelOnly="1" fieldPosition="0">
        <references count="2">
          <reference field="0" count="1" selected="0">
            <x v="28"/>
          </reference>
          <reference field="3" count="1">
            <x v="13"/>
          </reference>
        </references>
      </pivotArea>
    </format>
    <format dxfId="6108">
      <pivotArea dataOnly="0" labelOnly="1" fieldPosition="0">
        <references count="2">
          <reference field="0" count="1" selected="0">
            <x v="29"/>
          </reference>
          <reference field="3" count="1">
            <x v="21"/>
          </reference>
        </references>
      </pivotArea>
    </format>
    <format dxfId="6107">
      <pivotArea dataOnly="0" labelOnly="1" fieldPosition="0">
        <references count="2">
          <reference field="0" count="1" selected="0">
            <x v="30"/>
          </reference>
          <reference field="3" count="1">
            <x v="97"/>
          </reference>
        </references>
      </pivotArea>
    </format>
    <format dxfId="6106">
      <pivotArea dataOnly="0" labelOnly="1" fieldPosition="0">
        <references count="2">
          <reference field="0" count="1" selected="0">
            <x v="31"/>
          </reference>
          <reference field="3" count="1">
            <x v="61"/>
          </reference>
        </references>
      </pivotArea>
    </format>
    <format dxfId="6105">
      <pivotArea dataOnly="0" labelOnly="1" fieldPosition="0">
        <references count="2">
          <reference field="0" count="1" selected="0">
            <x v="32"/>
          </reference>
          <reference field="3" count="1">
            <x v="7"/>
          </reference>
        </references>
      </pivotArea>
    </format>
    <format dxfId="6104">
      <pivotArea dataOnly="0" labelOnly="1" fieldPosition="0">
        <references count="2">
          <reference field="0" count="1" selected="0">
            <x v="33"/>
          </reference>
          <reference field="3" count="1">
            <x v="11"/>
          </reference>
        </references>
      </pivotArea>
    </format>
    <format dxfId="6103">
      <pivotArea dataOnly="0" labelOnly="1" fieldPosition="0">
        <references count="2">
          <reference field="0" count="1" selected="0">
            <x v="34"/>
          </reference>
          <reference field="3" count="1">
            <x v="14"/>
          </reference>
        </references>
      </pivotArea>
    </format>
    <format dxfId="6102">
      <pivotArea dataOnly="0" labelOnly="1" fieldPosition="0">
        <references count="2">
          <reference field="0" count="1" selected="0">
            <x v="35"/>
          </reference>
          <reference field="3" count="1">
            <x v="21"/>
          </reference>
        </references>
      </pivotArea>
    </format>
    <format dxfId="6101">
      <pivotArea dataOnly="0" labelOnly="1" fieldPosition="0">
        <references count="2">
          <reference field="0" count="1" selected="0">
            <x v="36"/>
          </reference>
          <reference field="3" count="1">
            <x v="27"/>
          </reference>
        </references>
      </pivotArea>
    </format>
    <format dxfId="6100">
      <pivotArea dataOnly="0" labelOnly="1" fieldPosition="0">
        <references count="2">
          <reference field="0" count="1" selected="0">
            <x v="37"/>
          </reference>
          <reference field="3" count="1">
            <x v="39"/>
          </reference>
        </references>
      </pivotArea>
    </format>
    <format dxfId="6099">
      <pivotArea dataOnly="0" labelOnly="1" fieldPosition="0">
        <references count="2">
          <reference field="0" count="1" selected="0">
            <x v="38"/>
          </reference>
          <reference field="3" count="1">
            <x v="45"/>
          </reference>
        </references>
      </pivotArea>
    </format>
    <format dxfId="6098">
      <pivotArea dataOnly="0" labelOnly="1" fieldPosition="0">
        <references count="2">
          <reference field="0" count="1" selected="0">
            <x v="39"/>
          </reference>
          <reference field="3" count="1">
            <x v="66"/>
          </reference>
        </references>
      </pivotArea>
    </format>
    <format dxfId="6097">
      <pivotArea dataOnly="0" labelOnly="1" fieldPosition="0">
        <references count="2">
          <reference field="0" count="1" selected="0">
            <x v="40"/>
          </reference>
          <reference field="3" count="1">
            <x v="100"/>
          </reference>
        </references>
      </pivotArea>
    </format>
    <format dxfId="6096">
      <pivotArea dataOnly="0" labelOnly="1" fieldPosition="0">
        <references count="2">
          <reference field="0" count="1" selected="0">
            <x v="41"/>
          </reference>
          <reference field="3" count="1">
            <x v="162"/>
          </reference>
        </references>
      </pivotArea>
    </format>
    <format dxfId="6095">
      <pivotArea dataOnly="0" labelOnly="1" fieldPosition="0">
        <references count="2">
          <reference field="0" count="1" selected="0">
            <x v="42"/>
          </reference>
          <reference field="3" count="1">
            <x v="8"/>
          </reference>
        </references>
      </pivotArea>
    </format>
    <format dxfId="6094">
      <pivotArea dataOnly="0" labelOnly="1" fieldPosition="0">
        <references count="2">
          <reference field="0" count="1" selected="0">
            <x v="43"/>
          </reference>
          <reference field="3" count="1">
            <x v="10"/>
          </reference>
        </references>
      </pivotArea>
    </format>
    <format dxfId="6093">
      <pivotArea dataOnly="0" labelOnly="1" fieldPosition="0">
        <references count="2">
          <reference field="0" count="1" selected="0">
            <x v="44"/>
          </reference>
          <reference field="3" count="1">
            <x v="12"/>
          </reference>
        </references>
      </pivotArea>
    </format>
    <format dxfId="6092">
      <pivotArea dataOnly="0" labelOnly="1" fieldPosition="0">
        <references count="2">
          <reference field="0" count="1" selected="0">
            <x v="45"/>
          </reference>
          <reference field="3" count="1">
            <x v="16"/>
          </reference>
        </references>
      </pivotArea>
    </format>
    <format dxfId="6091">
      <pivotArea dataOnly="0" labelOnly="1" fieldPosition="0">
        <references count="2">
          <reference field="0" count="1" selected="0">
            <x v="46"/>
          </reference>
          <reference field="3" count="1">
            <x v="17"/>
          </reference>
        </references>
      </pivotArea>
    </format>
    <format dxfId="6090">
      <pivotArea dataOnly="0" labelOnly="1" fieldPosition="0">
        <references count="2">
          <reference field="0" count="1" selected="0">
            <x v="47"/>
          </reference>
          <reference field="3" count="1">
            <x v="19"/>
          </reference>
        </references>
      </pivotArea>
    </format>
    <format dxfId="6089">
      <pivotArea dataOnly="0" labelOnly="1" fieldPosition="0">
        <references count="2">
          <reference field="0" count="1" selected="0">
            <x v="48"/>
          </reference>
          <reference field="3" count="1">
            <x v="20"/>
          </reference>
        </references>
      </pivotArea>
    </format>
    <format dxfId="6088">
      <pivotArea dataOnly="0" labelOnly="1" fieldPosition="0">
        <references count="2">
          <reference field="0" count="1" selected="0">
            <x v="49"/>
          </reference>
          <reference field="3" count="1">
            <x v="21"/>
          </reference>
        </references>
      </pivotArea>
    </format>
    <format dxfId="6087">
      <pivotArea dataOnly="0" labelOnly="1" fieldPosition="0">
        <references count="2">
          <reference field="0" count="1" selected="0">
            <x v="52"/>
          </reference>
          <reference field="3" count="1">
            <x v="23"/>
          </reference>
        </references>
      </pivotArea>
    </format>
    <format dxfId="6086">
      <pivotArea dataOnly="0" labelOnly="1" fieldPosition="0">
        <references count="2">
          <reference field="0" count="1" selected="0">
            <x v="53"/>
          </reference>
          <reference field="3" count="1">
            <x v="28"/>
          </reference>
        </references>
      </pivotArea>
    </format>
    <format dxfId="6085">
      <pivotArea dataOnly="0" labelOnly="1" fieldPosition="0">
        <references count="2">
          <reference field="0" count="1" selected="0">
            <x v="54"/>
          </reference>
          <reference field="3" count="1">
            <x v="29"/>
          </reference>
        </references>
      </pivotArea>
    </format>
    <format dxfId="6084">
      <pivotArea dataOnly="0" labelOnly="1" fieldPosition="0">
        <references count="2">
          <reference field="0" count="1" selected="0">
            <x v="55"/>
          </reference>
          <reference field="3" count="1">
            <x v="33"/>
          </reference>
        </references>
      </pivotArea>
    </format>
    <format dxfId="6083">
      <pivotArea dataOnly="0" labelOnly="1" fieldPosition="0">
        <references count="2">
          <reference field="0" count="1" selected="0">
            <x v="56"/>
          </reference>
          <reference field="3" count="1">
            <x v="34"/>
          </reference>
        </references>
      </pivotArea>
    </format>
    <format dxfId="6082">
      <pivotArea dataOnly="0" labelOnly="1" fieldPosition="0">
        <references count="2">
          <reference field="0" count="1" selected="0">
            <x v="57"/>
          </reference>
          <reference field="3" count="1">
            <x v="36"/>
          </reference>
        </references>
      </pivotArea>
    </format>
    <format dxfId="6081">
      <pivotArea dataOnly="0" labelOnly="1" fieldPosition="0">
        <references count="2">
          <reference field="0" count="1" selected="0">
            <x v="58"/>
          </reference>
          <reference field="3" count="1">
            <x v="40"/>
          </reference>
        </references>
      </pivotArea>
    </format>
    <format dxfId="6080">
      <pivotArea dataOnly="0" labelOnly="1" fieldPosition="0">
        <references count="2">
          <reference field="0" count="1" selected="0">
            <x v="59"/>
          </reference>
          <reference field="3" count="1">
            <x v="42"/>
          </reference>
        </references>
      </pivotArea>
    </format>
    <format dxfId="6079">
      <pivotArea dataOnly="0" labelOnly="1" fieldPosition="0">
        <references count="2">
          <reference field="0" count="1" selected="0">
            <x v="60"/>
          </reference>
          <reference field="3" count="1">
            <x v="49"/>
          </reference>
        </references>
      </pivotArea>
    </format>
    <format dxfId="6078">
      <pivotArea dataOnly="0" labelOnly="1" fieldPosition="0">
        <references count="2">
          <reference field="0" count="1" selected="0">
            <x v="61"/>
          </reference>
          <reference field="3" count="1">
            <x v="50"/>
          </reference>
        </references>
      </pivotArea>
    </format>
    <format dxfId="6077">
      <pivotArea dataOnly="0" labelOnly="1" fieldPosition="0">
        <references count="2">
          <reference field="0" count="1" selected="0">
            <x v="62"/>
          </reference>
          <reference field="3" count="1">
            <x v="51"/>
          </reference>
        </references>
      </pivotArea>
    </format>
    <format dxfId="6076">
      <pivotArea dataOnly="0" labelOnly="1" fieldPosition="0">
        <references count="2">
          <reference field="0" count="1" selected="0">
            <x v="63"/>
          </reference>
          <reference field="3" count="1">
            <x v="54"/>
          </reference>
        </references>
      </pivotArea>
    </format>
    <format dxfId="6075">
      <pivotArea dataOnly="0" labelOnly="1" fieldPosition="0">
        <references count="2">
          <reference field="0" count="1" selected="0">
            <x v="64"/>
          </reference>
          <reference field="3" count="1">
            <x v="65"/>
          </reference>
        </references>
      </pivotArea>
    </format>
    <format dxfId="6074">
      <pivotArea dataOnly="0" labelOnly="1" fieldPosition="0">
        <references count="2">
          <reference field="0" count="1" selected="0">
            <x v="65"/>
          </reference>
          <reference field="3" count="1">
            <x v="67"/>
          </reference>
        </references>
      </pivotArea>
    </format>
    <format dxfId="6073">
      <pivotArea dataOnly="0" labelOnly="1" fieldPosition="0">
        <references count="2">
          <reference field="0" count="1" selected="0">
            <x v="66"/>
          </reference>
          <reference field="3" count="1">
            <x v="68"/>
          </reference>
        </references>
      </pivotArea>
    </format>
    <format dxfId="6072">
      <pivotArea dataOnly="0" labelOnly="1" fieldPosition="0">
        <references count="2">
          <reference field="0" count="1" selected="0">
            <x v="67"/>
          </reference>
          <reference field="3" count="1">
            <x v="69"/>
          </reference>
        </references>
      </pivotArea>
    </format>
    <format dxfId="6071">
      <pivotArea dataOnly="0" labelOnly="1" fieldPosition="0">
        <references count="2">
          <reference field="0" count="1" selected="0">
            <x v="68"/>
          </reference>
          <reference field="3" count="1">
            <x v="76"/>
          </reference>
        </references>
      </pivotArea>
    </format>
    <format dxfId="6070">
      <pivotArea dataOnly="0" labelOnly="1" fieldPosition="0">
        <references count="2">
          <reference field="0" count="1" selected="0">
            <x v="69"/>
          </reference>
          <reference field="3" count="1">
            <x v="79"/>
          </reference>
        </references>
      </pivotArea>
    </format>
    <format dxfId="6069">
      <pivotArea dataOnly="0" labelOnly="1" fieldPosition="0">
        <references count="2">
          <reference field="0" count="1" selected="0">
            <x v="70"/>
          </reference>
          <reference field="3" count="1">
            <x v="82"/>
          </reference>
        </references>
      </pivotArea>
    </format>
    <format dxfId="6068">
      <pivotArea dataOnly="0" labelOnly="1" fieldPosition="0">
        <references count="2">
          <reference field="0" count="1" selected="0">
            <x v="71"/>
          </reference>
          <reference field="3" count="1">
            <x v="97"/>
          </reference>
        </references>
      </pivotArea>
    </format>
    <format dxfId="6067">
      <pivotArea dataOnly="0" labelOnly="1" fieldPosition="0">
        <references count="2">
          <reference field="0" count="1" selected="0">
            <x v="72"/>
          </reference>
          <reference field="3" count="1">
            <x v="98"/>
          </reference>
        </references>
      </pivotArea>
    </format>
    <format dxfId="6066">
      <pivotArea dataOnly="0" labelOnly="1" fieldPosition="0">
        <references count="2">
          <reference field="0" count="1" selected="0">
            <x v="73"/>
          </reference>
          <reference field="3" count="1">
            <x v="99"/>
          </reference>
        </references>
      </pivotArea>
    </format>
    <format dxfId="6065">
      <pivotArea dataOnly="0" labelOnly="1" fieldPosition="0">
        <references count="2">
          <reference field="0" count="1" selected="0">
            <x v="75"/>
          </reference>
          <reference field="3" count="1">
            <x v="101"/>
          </reference>
        </references>
      </pivotArea>
    </format>
    <format dxfId="6064">
      <pivotArea dataOnly="0" labelOnly="1" fieldPosition="0">
        <references count="2">
          <reference field="0" count="1" selected="0">
            <x v="76"/>
          </reference>
          <reference field="3" count="1">
            <x v="103"/>
          </reference>
        </references>
      </pivotArea>
    </format>
    <format dxfId="6063">
      <pivotArea dataOnly="0" labelOnly="1" fieldPosition="0">
        <references count="2">
          <reference field="0" count="1" selected="0">
            <x v="77"/>
          </reference>
          <reference field="3" count="1">
            <x v="106"/>
          </reference>
        </references>
      </pivotArea>
    </format>
    <format dxfId="6062">
      <pivotArea dataOnly="0" labelOnly="1" fieldPosition="0">
        <references count="2">
          <reference field="0" count="1" selected="0">
            <x v="78"/>
          </reference>
          <reference field="3" count="1">
            <x v="108"/>
          </reference>
        </references>
      </pivotArea>
    </format>
    <format dxfId="6061">
      <pivotArea dataOnly="0" labelOnly="1" fieldPosition="0">
        <references count="2">
          <reference field="0" count="1" selected="0">
            <x v="79"/>
          </reference>
          <reference field="3" count="1">
            <x v="110"/>
          </reference>
        </references>
      </pivotArea>
    </format>
    <format dxfId="6060">
      <pivotArea dataOnly="0" labelOnly="1" fieldPosition="0">
        <references count="2">
          <reference field="0" count="1" selected="0">
            <x v="80"/>
          </reference>
          <reference field="3" count="1">
            <x v="111"/>
          </reference>
        </references>
      </pivotArea>
    </format>
    <format dxfId="6059">
      <pivotArea dataOnly="0" labelOnly="1" fieldPosition="0">
        <references count="2">
          <reference field="0" count="1" selected="0">
            <x v="81"/>
          </reference>
          <reference field="3" count="1">
            <x v="113"/>
          </reference>
        </references>
      </pivotArea>
    </format>
    <format dxfId="6058">
      <pivotArea dataOnly="0" labelOnly="1" fieldPosition="0">
        <references count="2">
          <reference field="0" count="1" selected="0">
            <x v="82"/>
          </reference>
          <reference field="3" count="1">
            <x v="114"/>
          </reference>
        </references>
      </pivotArea>
    </format>
    <format dxfId="6057">
      <pivotArea dataOnly="0" labelOnly="1" fieldPosition="0">
        <references count="2">
          <reference field="0" count="1" selected="0">
            <x v="83"/>
          </reference>
          <reference field="3" count="1">
            <x v="115"/>
          </reference>
        </references>
      </pivotArea>
    </format>
    <format dxfId="6056">
      <pivotArea dataOnly="0" labelOnly="1" fieldPosition="0">
        <references count="2">
          <reference field="0" count="1" selected="0">
            <x v="84"/>
          </reference>
          <reference field="3" count="1">
            <x v="129"/>
          </reference>
        </references>
      </pivotArea>
    </format>
    <format dxfId="6055">
      <pivotArea dataOnly="0" labelOnly="1" fieldPosition="0">
        <references count="2">
          <reference field="0" count="1" selected="0">
            <x v="85"/>
          </reference>
          <reference field="3" count="1">
            <x v="130"/>
          </reference>
        </references>
      </pivotArea>
    </format>
    <format dxfId="6054">
      <pivotArea dataOnly="0" labelOnly="1" fieldPosition="0">
        <references count="2">
          <reference field="0" count="1" selected="0">
            <x v="86"/>
          </reference>
          <reference field="3" count="1">
            <x v="131"/>
          </reference>
        </references>
      </pivotArea>
    </format>
    <format dxfId="6053">
      <pivotArea dataOnly="0" labelOnly="1" fieldPosition="0">
        <references count="2">
          <reference field="0" count="1" selected="0">
            <x v="87"/>
          </reference>
          <reference field="3" count="1">
            <x v="134"/>
          </reference>
        </references>
      </pivotArea>
    </format>
    <format dxfId="6052">
      <pivotArea dataOnly="0" labelOnly="1" fieldPosition="0">
        <references count="2">
          <reference field="0" count="1" selected="0">
            <x v="88"/>
          </reference>
          <reference field="3" count="1">
            <x v="138"/>
          </reference>
        </references>
      </pivotArea>
    </format>
    <format dxfId="6051">
      <pivotArea dataOnly="0" labelOnly="1" fieldPosition="0">
        <references count="2">
          <reference field="0" count="1" selected="0">
            <x v="89"/>
          </reference>
          <reference field="3" count="1">
            <x v="139"/>
          </reference>
        </references>
      </pivotArea>
    </format>
    <format dxfId="6050">
      <pivotArea dataOnly="0" labelOnly="1" fieldPosition="0">
        <references count="2">
          <reference field="0" count="1" selected="0">
            <x v="90"/>
          </reference>
          <reference field="3" count="1">
            <x v="144"/>
          </reference>
        </references>
      </pivotArea>
    </format>
    <format dxfId="6049">
      <pivotArea dataOnly="0" labelOnly="1" fieldPosition="0">
        <references count="2">
          <reference field="0" count="1" selected="0">
            <x v="91"/>
          </reference>
          <reference field="3" count="1">
            <x v="145"/>
          </reference>
        </references>
      </pivotArea>
    </format>
    <format dxfId="6048">
      <pivotArea dataOnly="0" labelOnly="1" fieldPosition="0">
        <references count="2">
          <reference field="0" count="1" selected="0">
            <x v="92"/>
          </reference>
          <reference field="3" count="1">
            <x v="146"/>
          </reference>
        </references>
      </pivotArea>
    </format>
    <format dxfId="6047">
      <pivotArea dataOnly="0" labelOnly="1" fieldPosition="0">
        <references count="2">
          <reference field="0" count="1" selected="0">
            <x v="93"/>
          </reference>
          <reference field="3" count="1">
            <x v="147"/>
          </reference>
        </references>
      </pivotArea>
    </format>
    <format dxfId="6046">
      <pivotArea dataOnly="0" labelOnly="1" fieldPosition="0">
        <references count="2">
          <reference field="0" count="1" selected="0">
            <x v="94"/>
          </reference>
          <reference field="3" count="1">
            <x v="149"/>
          </reference>
        </references>
      </pivotArea>
    </format>
    <format dxfId="6045">
      <pivotArea dataOnly="0" labelOnly="1" fieldPosition="0">
        <references count="2">
          <reference field="0" count="1" selected="0">
            <x v="95"/>
          </reference>
          <reference field="3" count="1">
            <x v="150"/>
          </reference>
        </references>
      </pivotArea>
    </format>
    <format dxfId="6044">
      <pivotArea dataOnly="0" labelOnly="1" fieldPosition="0">
        <references count="2">
          <reference field="0" count="1" selected="0">
            <x v="98"/>
          </reference>
          <reference field="3" count="1">
            <x v="151"/>
          </reference>
        </references>
      </pivotArea>
    </format>
    <format dxfId="6043">
      <pivotArea dataOnly="0" labelOnly="1" fieldPosition="0">
        <references count="2">
          <reference field="0" count="1" selected="0">
            <x v="99"/>
          </reference>
          <reference field="3" count="1">
            <x v="152"/>
          </reference>
        </references>
      </pivotArea>
    </format>
    <format dxfId="6042">
      <pivotArea dataOnly="0" labelOnly="1" fieldPosition="0">
        <references count="2">
          <reference field="0" count="1" selected="0">
            <x v="100"/>
          </reference>
          <reference field="3" count="1">
            <x v="156"/>
          </reference>
        </references>
      </pivotArea>
    </format>
    <format dxfId="6041">
      <pivotArea dataOnly="0" labelOnly="1" fieldPosition="0">
        <references count="2">
          <reference field="0" count="1" selected="0">
            <x v="103"/>
          </reference>
          <reference field="3" count="1">
            <x v="157"/>
          </reference>
        </references>
      </pivotArea>
    </format>
    <format dxfId="6040">
      <pivotArea dataOnly="0" labelOnly="1" fieldPosition="0">
        <references count="2">
          <reference field="0" count="1" selected="0">
            <x v="104"/>
          </reference>
          <reference field="3" count="1">
            <x v="159"/>
          </reference>
        </references>
      </pivotArea>
    </format>
    <format dxfId="6039">
      <pivotArea dataOnly="0" labelOnly="1" fieldPosition="0">
        <references count="2">
          <reference field="0" count="1" selected="0">
            <x v="106"/>
          </reference>
          <reference field="3" count="1">
            <x v="162"/>
          </reference>
        </references>
      </pivotArea>
    </format>
    <format dxfId="6038">
      <pivotArea dataOnly="0" labelOnly="1" fieldPosition="0">
        <references count="2">
          <reference field="0" count="1" selected="0">
            <x v="107"/>
          </reference>
          <reference field="3" count="1">
            <x v="25"/>
          </reference>
        </references>
      </pivotArea>
    </format>
    <format dxfId="6037">
      <pivotArea dataOnly="0" labelOnly="1" fieldPosition="0">
        <references count="2">
          <reference field="0" count="1" selected="0">
            <x v="108"/>
          </reference>
          <reference field="3" count="1">
            <x v="30"/>
          </reference>
        </references>
      </pivotArea>
    </format>
    <format dxfId="6036">
      <pivotArea dataOnly="0" labelOnly="1" fieldPosition="0">
        <references count="2">
          <reference field="0" count="1" selected="0">
            <x v="109"/>
          </reference>
          <reference field="3" count="1">
            <x v="31"/>
          </reference>
        </references>
      </pivotArea>
    </format>
    <format dxfId="6035">
      <pivotArea dataOnly="0" labelOnly="1" fieldPosition="0">
        <references count="2">
          <reference field="0" count="1" selected="0">
            <x v="110"/>
          </reference>
          <reference field="3" count="1">
            <x v="35"/>
          </reference>
        </references>
      </pivotArea>
    </format>
    <format dxfId="6034">
      <pivotArea dataOnly="0" labelOnly="1" fieldPosition="0">
        <references count="2">
          <reference field="0" count="1" selected="0">
            <x v="111"/>
          </reference>
          <reference field="3" count="1">
            <x v="41"/>
          </reference>
        </references>
      </pivotArea>
    </format>
    <format dxfId="6033">
      <pivotArea dataOnly="0" labelOnly="1" fieldPosition="0">
        <references count="2">
          <reference field="0" count="1" selected="0">
            <x v="112"/>
          </reference>
          <reference field="3" count="1">
            <x v="46"/>
          </reference>
        </references>
      </pivotArea>
    </format>
    <format dxfId="6032">
      <pivotArea dataOnly="0" labelOnly="1" fieldPosition="0">
        <references count="2">
          <reference field="0" count="1" selected="0">
            <x v="113"/>
          </reference>
          <reference field="3" count="1">
            <x v="52"/>
          </reference>
        </references>
      </pivotArea>
    </format>
    <format dxfId="6031">
      <pivotArea dataOnly="0" labelOnly="1" fieldPosition="0">
        <references count="2">
          <reference field="0" count="1" selected="0">
            <x v="114"/>
          </reference>
          <reference field="3" count="1">
            <x v="53"/>
          </reference>
        </references>
      </pivotArea>
    </format>
    <format dxfId="6030">
      <pivotArea dataOnly="0" labelOnly="1" fieldPosition="0">
        <references count="2">
          <reference field="0" count="1" selected="0">
            <x v="115"/>
          </reference>
          <reference field="3" count="1">
            <x v="60"/>
          </reference>
        </references>
      </pivotArea>
    </format>
    <format dxfId="6029">
      <pivotArea dataOnly="0" labelOnly="1" fieldPosition="0">
        <references count="2">
          <reference field="0" count="1" selected="0">
            <x v="116"/>
          </reference>
          <reference field="3" count="1">
            <x v="105"/>
          </reference>
        </references>
      </pivotArea>
    </format>
    <format dxfId="6028">
      <pivotArea dataOnly="0" labelOnly="1" fieldPosition="0">
        <references count="2">
          <reference field="0" count="1" selected="0">
            <x v="117"/>
          </reference>
          <reference field="3" count="1">
            <x v="32"/>
          </reference>
        </references>
      </pivotArea>
    </format>
    <format dxfId="6027">
      <pivotArea dataOnly="0" labelOnly="1" fieldPosition="0">
        <references count="2">
          <reference field="0" count="1" selected="0">
            <x v="118"/>
          </reference>
          <reference field="3" count="1">
            <x v="43"/>
          </reference>
        </references>
      </pivotArea>
    </format>
    <format dxfId="6026">
      <pivotArea dataOnly="0" labelOnly="1" fieldPosition="0">
        <references count="2">
          <reference field="0" count="1" selected="0">
            <x v="119"/>
          </reference>
          <reference field="3" count="1">
            <x v="80"/>
          </reference>
        </references>
      </pivotArea>
    </format>
    <format dxfId="6025">
      <pivotArea dataOnly="0" labelOnly="1" fieldPosition="0">
        <references count="2">
          <reference field="0" count="1" selected="0">
            <x v="120"/>
          </reference>
          <reference field="3" count="1">
            <x v="81"/>
          </reference>
        </references>
      </pivotArea>
    </format>
    <format dxfId="6024">
      <pivotArea dataOnly="0" labelOnly="1" fieldPosition="0">
        <references count="2">
          <reference field="0" count="1" selected="0">
            <x v="121"/>
          </reference>
          <reference field="3" count="1">
            <x v="106"/>
          </reference>
        </references>
      </pivotArea>
    </format>
    <format dxfId="6023">
      <pivotArea dataOnly="0" labelOnly="1" fieldPosition="0">
        <references count="2">
          <reference field="0" count="1" selected="0">
            <x v="122"/>
          </reference>
          <reference field="3" count="1">
            <x v="113"/>
          </reference>
        </references>
      </pivotArea>
    </format>
    <format dxfId="6022">
      <pivotArea dataOnly="0" labelOnly="1" fieldPosition="0">
        <references count="2">
          <reference field="0" count="1" selected="0">
            <x v="123"/>
          </reference>
          <reference field="3" count="1">
            <x v="163"/>
          </reference>
        </references>
      </pivotArea>
    </format>
    <format dxfId="6021">
      <pivotArea dataOnly="0" labelOnly="1" fieldPosition="0">
        <references count="2">
          <reference field="0" count="1" selected="0">
            <x v="125"/>
          </reference>
          <reference field="3" count="1">
            <x v="165"/>
          </reference>
        </references>
      </pivotArea>
    </format>
    <format dxfId="6020">
      <pivotArea dataOnly="0" labelOnly="1" fieldPosition="0">
        <references count="2">
          <reference field="0" count="1" selected="0">
            <x v="126"/>
          </reference>
          <reference field="3" count="1">
            <x v="166"/>
          </reference>
        </references>
      </pivotArea>
    </format>
    <format dxfId="6019">
      <pivotArea dataOnly="0" labelOnly="1" fieldPosition="0">
        <references count="2">
          <reference field="0" count="1" selected="0">
            <x v="129"/>
          </reference>
          <reference field="3" count="1">
            <x v="167"/>
          </reference>
        </references>
      </pivotArea>
    </format>
    <format dxfId="6018">
      <pivotArea dataOnly="0" labelOnly="1" fieldPosition="0">
        <references count="2">
          <reference field="0" count="1" selected="0">
            <x v="130"/>
          </reference>
          <reference field="3" count="1">
            <x v="168"/>
          </reference>
        </references>
      </pivotArea>
    </format>
    <format dxfId="6017">
      <pivotArea dataOnly="0" labelOnly="1" fieldPosition="0">
        <references count="2">
          <reference field="0" count="1" selected="0">
            <x v="132"/>
          </reference>
          <reference field="3" count="1">
            <x v="169"/>
          </reference>
        </references>
      </pivotArea>
    </format>
    <format dxfId="6016">
      <pivotArea dataOnly="0" labelOnly="1" fieldPosition="0">
        <references count="2">
          <reference field="0" count="1" selected="0">
            <x v="133"/>
          </reference>
          <reference field="3" count="1">
            <x v="171"/>
          </reference>
        </references>
      </pivotArea>
    </format>
    <format dxfId="6015">
      <pivotArea dataOnly="0" labelOnly="1" fieldPosition="0">
        <references count="2">
          <reference field="0" count="1" selected="0">
            <x v="135"/>
          </reference>
          <reference field="3" count="1">
            <x v="172"/>
          </reference>
        </references>
      </pivotArea>
    </format>
    <format dxfId="6014">
      <pivotArea dataOnly="0" labelOnly="1" fieldPosition="0">
        <references count="2">
          <reference field="0" count="1" selected="0">
            <x v="138"/>
          </reference>
          <reference field="3" count="1">
            <x v="173"/>
          </reference>
        </references>
      </pivotArea>
    </format>
    <format dxfId="6013">
      <pivotArea dataOnly="0" labelOnly="1" fieldPosition="0">
        <references count="2">
          <reference field="0" count="1" selected="0">
            <x v="139"/>
          </reference>
          <reference field="3" count="1">
            <x v="176"/>
          </reference>
        </references>
      </pivotArea>
    </format>
    <format dxfId="6012">
      <pivotArea dataOnly="0" labelOnly="1" fieldPosition="0">
        <references count="2">
          <reference field="0" count="1" selected="0">
            <x v="140"/>
          </reference>
          <reference field="3" count="1">
            <x v="177"/>
          </reference>
        </references>
      </pivotArea>
    </format>
    <format dxfId="6011">
      <pivotArea dataOnly="0" labelOnly="1" fieldPosition="0">
        <references count="2">
          <reference field="0" count="1" selected="0">
            <x v="141"/>
          </reference>
          <reference field="3" count="1">
            <x v="178"/>
          </reference>
        </references>
      </pivotArea>
    </format>
    <format dxfId="6010">
      <pivotArea dataOnly="0" labelOnly="1" fieldPosition="0">
        <references count="2">
          <reference field="0" count="1" selected="0">
            <x v="143"/>
          </reference>
          <reference field="3" count="1">
            <x v="180"/>
          </reference>
        </references>
      </pivotArea>
    </format>
    <format dxfId="6009">
      <pivotArea dataOnly="0" labelOnly="1" fieldPosition="0">
        <references count="2">
          <reference field="0" count="1" selected="0">
            <x v="144"/>
          </reference>
          <reference field="3" count="1">
            <x v="181"/>
          </reference>
        </references>
      </pivotArea>
    </format>
    <format dxfId="6008">
      <pivotArea dataOnly="0" labelOnly="1" fieldPosition="0">
        <references count="2">
          <reference field="0" count="1" selected="0">
            <x v="147"/>
          </reference>
          <reference field="3" count="1">
            <x v="182"/>
          </reference>
        </references>
      </pivotArea>
    </format>
    <format dxfId="6007">
      <pivotArea dataOnly="0" labelOnly="1" fieldPosition="0">
        <references count="2">
          <reference field="0" count="1" selected="0">
            <x v="148"/>
          </reference>
          <reference field="3" count="1">
            <x v="183"/>
          </reference>
        </references>
      </pivotArea>
    </format>
    <format dxfId="6006">
      <pivotArea dataOnly="0" labelOnly="1" fieldPosition="0">
        <references count="2">
          <reference field="0" count="1" selected="0">
            <x v="149"/>
          </reference>
          <reference field="3" count="1">
            <x v="185"/>
          </reference>
        </references>
      </pivotArea>
    </format>
    <format dxfId="6005">
      <pivotArea dataOnly="0" labelOnly="1" fieldPosition="0">
        <references count="2">
          <reference field="0" count="1" selected="0">
            <x v="150"/>
          </reference>
          <reference field="3" count="1">
            <x v="195"/>
          </reference>
        </references>
      </pivotArea>
    </format>
    <format dxfId="6004">
      <pivotArea dataOnly="0" labelOnly="1" fieldPosition="0">
        <references count="2">
          <reference field="0" count="1" selected="0">
            <x v="154"/>
          </reference>
          <reference field="3" count="1">
            <x v="196"/>
          </reference>
        </references>
      </pivotArea>
    </format>
    <format dxfId="6003">
      <pivotArea dataOnly="0" labelOnly="1" fieldPosition="0">
        <references count="2">
          <reference field="0" count="1" selected="0">
            <x v="157"/>
          </reference>
          <reference field="3" count="1">
            <x v="199"/>
          </reference>
        </references>
      </pivotArea>
    </format>
    <format dxfId="6002">
      <pivotArea dataOnly="0" labelOnly="1" fieldPosition="0">
        <references count="2">
          <reference field="0" count="1" selected="0">
            <x v="158"/>
          </reference>
          <reference field="3" count="1">
            <x v="201"/>
          </reference>
        </references>
      </pivotArea>
    </format>
    <format dxfId="6001">
      <pivotArea dataOnly="0" labelOnly="1" fieldPosition="0">
        <references count="2">
          <reference field="0" count="1" selected="0">
            <x v="159"/>
          </reference>
          <reference field="3" count="1">
            <x v="225"/>
          </reference>
        </references>
      </pivotArea>
    </format>
    <format dxfId="6000">
      <pivotArea dataOnly="0" labelOnly="1" fieldPosition="0">
        <references count="2">
          <reference field="0" count="1" selected="0">
            <x v="160"/>
          </reference>
          <reference field="3" count="1">
            <x v="237"/>
          </reference>
        </references>
      </pivotArea>
    </format>
    <format dxfId="5999">
      <pivotArea dataOnly="0" labelOnly="1" fieldPosition="0">
        <references count="2">
          <reference field="0" count="1" selected="0">
            <x v="161"/>
          </reference>
          <reference field="3" count="1">
            <x v="239"/>
          </reference>
        </references>
      </pivotArea>
    </format>
    <format dxfId="5998">
      <pivotArea dataOnly="0" labelOnly="1" fieldPosition="0">
        <references count="2">
          <reference field="0" count="1" selected="0">
            <x v="162"/>
          </reference>
          <reference field="3" count="1">
            <x v="169"/>
          </reference>
        </references>
      </pivotArea>
    </format>
    <format dxfId="5997">
      <pivotArea dataOnly="0" labelOnly="1" fieldPosition="0">
        <references count="2">
          <reference field="0" count="1" selected="0">
            <x v="163"/>
          </reference>
          <reference field="3" count="1">
            <x v="9"/>
          </reference>
        </references>
      </pivotArea>
    </format>
    <format dxfId="5996">
      <pivotArea dataOnly="0" labelOnly="1" fieldPosition="0">
        <references count="2">
          <reference field="0" count="1" selected="0">
            <x v="164"/>
          </reference>
          <reference field="3" count="1">
            <x v="15"/>
          </reference>
        </references>
      </pivotArea>
    </format>
    <format dxfId="5995">
      <pivotArea dataOnly="0" labelOnly="1" fieldPosition="0">
        <references count="2">
          <reference field="0" count="1" selected="0">
            <x v="165"/>
          </reference>
          <reference field="3" count="1">
            <x v="24"/>
          </reference>
        </references>
      </pivotArea>
    </format>
    <format dxfId="5994">
      <pivotArea dataOnly="0" labelOnly="1" fieldPosition="0">
        <references count="2">
          <reference field="0" count="1" selected="0">
            <x v="166"/>
          </reference>
          <reference field="3" count="1">
            <x v="26"/>
          </reference>
        </references>
      </pivotArea>
    </format>
    <format dxfId="5993">
      <pivotArea dataOnly="0" labelOnly="1" fieldPosition="0">
        <references count="2">
          <reference field="0" count="1" selected="0">
            <x v="167"/>
          </reference>
          <reference field="3" count="1">
            <x v="37"/>
          </reference>
        </references>
      </pivotArea>
    </format>
    <format dxfId="5992">
      <pivotArea dataOnly="0" labelOnly="1" fieldPosition="0">
        <references count="2">
          <reference field="0" count="1" selected="0">
            <x v="168"/>
          </reference>
          <reference field="3" count="1">
            <x v="38"/>
          </reference>
        </references>
      </pivotArea>
    </format>
    <format dxfId="5991">
      <pivotArea dataOnly="0" labelOnly="1" fieldPosition="0">
        <references count="2">
          <reference field="0" count="1" selected="0">
            <x v="169"/>
          </reference>
          <reference field="3" count="1">
            <x v="77"/>
          </reference>
        </references>
      </pivotArea>
    </format>
    <format dxfId="5990">
      <pivotArea dataOnly="0" labelOnly="1" fieldPosition="0">
        <references count="2">
          <reference field="0" count="1" selected="0">
            <x v="170"/>
          </reference>
          <reference field="3" count="1">
            <x v="96"/>
          </reference>
        </references>
      </pivotArea>
    </format>
    <format dxfId="5989">
      <pivotArea dataOnly="0" labelOnly="1" fieldPosition="0">
        <references count="2">
          <reference field="0" count="1" selected="0">
            <x v="172"/>
          </reference>
          <reference field="3" count="1">
            <x v="99"/>
          </reference>
        </references>
      </pivotArea>
    </format>
    <format dxfId="5988">
      <pivotArea dataOnly="0" labelOnly="1" fieldPosition="0">
        <references count="2">
          <reference field="0" count="1" selected="0">
            <x v="173"/>
          </reference>
          <reference field="3" count="1">
            <x v="101"/>
          </reference>
        </references>
      </pivotArea>
    </format>
    <format dxfId="5987">
      <pivotArea dataOnly="0" labelOnly="1" fieldPosition="0">
        <references count="2">
          <reference field="0" count="1" selected="0">
            <x v="175"/>
          </reference>
          <reference field="3" count="1">
            <x v="104"/>
          </reference>
        </references>
      </pivotArea>
    </format>
    <format dxfId="5986">
      <pivotArea dataOnly="0" labelOnly="1" fieldPosition="0">
        <references count="2">
          <reference field="0" count="1" selected="0">
            <x v="176"/>
          </reference>
          <reference field="3" count="1">
            <x v="106"/>
          </reference>
        </references>
      </pivotArea>
    </format>
    <format dxfId="5985">
      <pivotArea dataOnly="0" labelOnly="1" fieldPosition="0">
        <references count="2">
          <reference field="0" count="1" selected="0">
            <x v="177"/>
          </reference>
          <reference field="3" count="1">
            <x v="107"/>
          </reference>
        </references>
      </pivotArea>
    </format>
    <format dxfId="5984">
      <pivotArea dataOnly="0" labelOnly="1" fieldPosition="0">
        <references count="2">
          <reference field="0" count="1" selected="0">
            <x v="178"/>
          </reference>
          <reference field="3" count="1">
            <x v="112"/>
          </reference>
        </references>
      </pivotArea>
    </format>
    <format dxfId="5983">
      <pivotArea dataOnly="0" labelOnly="1" fieldPosition="0">
        <references count="2">
          <reference field="0" count="1" selected="0">
            <x v="179"/>
          </reference>
          <reference field="3" count="1">
            <x v="114"/>
          </reference>
        </references>
      </pivotArea>
    </format>
    <format dxfId="5982">
      <pivotArea dataOnly="0" labelOnly="1" fieldPosition="0">
        <references count="2">
          <reference field="0" count="1" selected="0">
            <x v="180"/>
          </reference>
          <reference field="3" count="1">
            <x v="124"/>
          </reference>
        </references>
      </pivotArea>
    </format>
    <format dxfId="5981">
      <pivotArea dataOnly="0" labelOnly="1" fieldPosition="0">
        <references count="2">
          <reference field="0" count="1" selected="0">
            <x v="182"/>
          </reference>
          <reference field="3" count="1">
            <x v="125"/>
          </reference>
        </references>
      </pivotArea>
    </format>
    <format dxfId="5980">
      <pivotArea dataOnly="0" labelOnly="1" fieldPosition="0">
        <references count="2">
          <reference field="0" count="1" selected="0">
            <x v="183"/>
          </reference>
          <reference field="3" count="1">
            <x v="126"/>
          </reference>
        </references>
      </pivotArea>
    </format>
    <format dxfId="5979">
      <pivotArea dataOnly="0" labelOnly="1" fieldPosition="0">
        <references count="2">
          <reference field="0" count="1" selected="0">
            <x v="185"/>
          </reference>
          <reference field="3" count="1">
            <x v="127"/>
          </reference>
        </references>
      </pivotArea>
    </format>
    <format dxfId="5978">
      <pivotArea dataOnly="0" labelOnly="1" fieldPosition="0">
        <references count="2">
          <reference field="0" count="1" selected="0">
            <x v="186"/>
          </reference>
          <reference field="3" count="1">
            <x v="136"/>
          </reference>
        </references>
      </pivotArea>
    </format>
    <format dxfId="5977">
      <pivotArea dataOnly="0" labelOnly="1" fieldPosition="0">
        <references count="2">
          <reference field="0" count="1" selected="0">
            <x v="187"/>
          </reference>
          <reference field="3" count="1">
            <x v="137"/>
          </reference>
        </references>
      </pivotArea>
    </format>
    <format dxfId="5976">
      <pivotArea dataOnly="0" labelOnly="1" fieldPosition="0">
        <references count="2">
          <reference field="0" count="1" selected="0">
            <x v="189"/>
          </reference>
          <reference field="3" count="1">
            <x v="138"/>
          </reference>
        </references>
      </pivotArea>
    </format>
    <format dxfId="5975">
      <pivotArea dataOnly="0" labelOnly="1" fieldPosition="0">
        <references count="2">
          <reference field="0" count="1" selected="0">
            <x v="190"/>
          </reference>
          <reference field="3" count="1">
            <x v="139"/>
          </reference>
        </references>
      </pivotArea>
    </format>
    <format dxfId="5974">
      <pivotArea dataOnly="0" labelOnly="1" fieldPosition="0">
        <references count="2">
          <reference field="0" count="1" selected="0">
            <x v="192"/>
          </reference>
          <reference field="3" count="1">
            <x v="140"/>
          </reference>
        </references>
      </pivotArea>
    </format>
    <format dxfId="5973">
      <pivotArea dataOnly="0" labelOnly="1" fieldPosition="0">
        <references count="2">
          <reference field="0" count="1" selected="0">
            <x v="193"/>
          </reference>
          <reference field="3" count="1">
            <x v="142"/>
          </reference>
        </references>
      </pivotArea>
    </format>
    <format dxfId="5972">
      <pivotArea dataOnly="0" labelOnly="1" fieldPosition="0">
        <references count="2">
          <reference field="0" count="1" selected="0">
            <x v="195"/>
          </reference>
          <reference field="3" count="1">
            <x v="143"/>
          </reference>
        </references>
      </pivotArea>
    </format>
    <format dxfId="5971">
      <pivotArea dataOnly="0" labelOnly="1" fieldPosition="0">
        <references count="2">
          <reference field="0" count="1" selected="0">
            <x v="197"/>
          </reference>
          <reference field="3" count="1">
            <x v="144"/>
          </reference>
        </references>
      </pivotArea>
    </format>
    <format dxfId="5970">
      <pivotArea dataOnly="0" labelOnly="1" fieldPosition="0">
        <references count="2">
          <reference field="0" count="1" selected="0">
            <x v="198"/>
          </reference>
          <reference field="3" count="1">
            <x v="145"/>
          </reference>
        </references>
      </pivotArea>
    </format>
    <format dxfId="5969">
      <pivotArea dataOnly="0" labelOnly="1" fieldPosition="0">
        <references count="2">
          <reference field="0" count="1" selected="0">
            <x v="200"/>
          </reference>
          <reference field="3" count="1">
            <x v="147"/>
          </reference>
        </references>
      </pivotArea>
    </format>
    <format dxfId="5968">
      <pivotArea dataOnly="0" labelOnly="1" fieldPosition="0">
        <references count="2">
          <reference field="0" count="1" selected="0">
            <x v="203"/>
          </reference>
          <reference field="3" count="1">
            <x v="148"/>
          </reference>
        </references>
      </pivotArea>
    </format>
    <format dxfId="5967">
      <pivotArea dataOnly="0" labelOnly="1" fieldPosition="0">
        <references count="2">
          <reference field="0" count="1" selected="0">
            <x v="205"/>
          </reference>
          <reference field="3" count="1">
            <x v="151"/>
          </reference>
        </references>
      </pivotArea>
    </format>
    <format dxfId="5966">
      <pivotArea dataOnly="0" labelOnly="1" fieldPosition="0">
        <references count="2">
          <reference field="0" count="1" selected="0">
            <x v="206"/>
          </reference>
          <reference field="3" count="1">
            <x v="153"/>
          </reference>
        </references>
      </pivotArea>
    </format>
    <format dxfId="5965">
      <pivotArea dataOnly="0" labelOnly="1" fieldPosition="0">
        <references count="2">
          <reference field="0" count="1" selected="0">
            <x v="207"/>
          </reference>
          <reference field="3" count="1">
            <x v="154"/>
          </reference>
        </references>
      </pivotArea>
    </format>
    <format dxfId="5964">
      <pivotArea dataOnly="0" labelOnly="1" fieldPosition="0">
        <references count="2">
          <reference field="0" count="1" selected="0">
            <x v="209"/>
          </reference>
          <reference field="3" count="1">
            <x v="155"/>
          </reference>
        </references>
      </pivotArea>
    </format>
    <format dxfId="5963">
      <pivotArea dataOnly="0" labelOnly="1" fieldPosition="0">
        <references count="2">
          <reference field="0" count="1" selected="0">
            <x v="212"/>
          </reference>
          <reference field="3" count="1">
            <x v="156"/>
          </reference>
        </references>
      </pivotArea>
    </format>
    <format dxfId="5962">
      <pivotArea dataOnly="0" labelOnly="1" fieldPosition="0">
        <references count="2">
          <reference field="0" count="1" selected="0">
            <x v="214"/>
          </reference>
          <reference field="3" count="1">
            <x v="157"/>
          </reference>
        </references>
      </pivotArea>
    </format>
    <format dxfId="5961">
      <pivotArea dataOnly="0" labelOnly="1" fieldPosition="0">
        <references count="2">
          <reference field="0" count="1" selected="0">
            <x v="215"/>
          </reference>
          <reference field="3" count="1">
            <x v="158"/>
          </reference>
        </references>
      </pivotArea>
    </format>
    <format dxfId="5960">
      <pivotArea dataOnly="0" labelOnly="1" fieldPosition="0">
        <references count="2">
          <reference field="0" count="1" selected="0">
            <x v="216"/>
          </reference>
          <reference field="3" count="1">
            <x v="159"/>
          </reference>
        </references>
      </pivotArea>
    </format>
    <format dxfId="5959">
      <pivotArea dataOnly="0" labelOnly="1" fieldPosition="0">
        <references count="2">
          <reference field="0" count="1" selected="0">
            <x v="218"/>
          </reference>
          <reference field="3" count="1">
            <x v="161"/>
          </reference>
        </references>
      </pivotArea>
    </format>
    <format dxfId="5958">
      <pivotArea dataOnly="0" labelOnly="1" fieldPosition="0">
        <references count="2">
          <reference field="0" count="1" selected="0">
            <x v="219"/>
          </reference>
          <reference field="3" count="1">
            <x v="162"/>
          </reference>
        </references>
      </pivotArea>
    </format>
    <format dxfId="5957">
      <pivotArea dataOnly="0" labelOnly="1" fieldPosition="0">
        <references count="2">
          <reference field="0" count="1" selected="0">
            <x v="221"/>
          </reference>
          <reference field="3" count="1">
            <x v="163"/>
          </reference>
        </references>
      </pivotArea>
    </format>
    <format dxfId="5956">
      <pivotArea dataOnly="0" labelOnly="1" fieldPosition="0">
        <references count="2">
          <reference field="0" count="1" selected="0">
            <x v="223"/>
          </reference>
          <reference field="3" count="1">
            <x v="165"/>
          </reference>
        </references>
      </pivotArea>
    </format>
    <format dxfId="5955">
      <pivotArea dataOnly="0" labelOnly="1" fieldPosition="0">
        <references count="2">
          <reference field="0" count="1" selected="0">
            <x v="225"/>
          </reference>
          <reference field="3" count="1">
            <x v="169"/>
          </reference>
        </references>
      </pivotArea>
    </format>
    <format dxfId="5954">
      <pivotArea dataOnly="0" labelOnly="1" fieldPosition="0">
        <references count="2">
          <reference field="0" count="1" selected="0">
            <x v="226"/>
          </reference>
          <reference field="3" count="1">
            <x v="170"/>
          </reference>
        </references>
      </pivotArea>
    </format>
    <format dxfId="5953">
      <pivotArea dataOnly="0" labelOnly="1" fieldPosition="0">
        <references count="2">
          <reference field="0" count="1" selected="0">
            <x v="227"/>
          </reference>
          <reference field="3" count="1">
            <x v="172"/>
          </reference>
        </references>
      </pivotArea>
    </format>
    <format dxfId="5952">
      <pivotArea dataOnly="0" labelOnly="1" fieldPosition="0">
        <references count="2">
          <reference field="0" count="1" selected="0">
            <x v="228"/>
          </reference>
          <reference field="3" count="1">
            <x v="173"/>
          </reference>
        </references>
      </pivotArea>
    </format>
    <format dxfId="5951">
      <pivotArea dataOnly="0" labelOnly="1" fieldPosition="0">
        <references count="2">
          <reference field="0" count="1" selected="0">
            <x v="231"/>
          </reference>
          <reference field="3" count="1">
            <x v="174"/>
          </reference>
        </references>
      </pivotArea>
    </format>
    <format dxfId="5950">
      <pivotArea dataOnly="0" labelOnly="1" fieldPosition="0">
        <references count="2">
          <reference field="0" count="1" selected="0">
            <x v="234"/>
          </reference>
          <reference field="3" count="1">
            <x v="175"/>
          </reference>
        </references>
      </pivotArea>
    </format>
    <format dxfId="5949">
      <pivotArea dataOnly="0" labelOnly="1" fieldPosition="0">
        <references count="2">
          <reference field="0" count="1" selected="0">
            <x v="238"/>
          </reference>
          <reference field="3" count="1">
            <x v="179"/>
          </reference>
        </references>
      </pivotArea>
    </format>
    <format dxfId="5948">
      <pivotArea dataOnly="0" labelOnly="1" fieldPosition="0">
        <references count="2">
          <reference field="0" count="1" selected="0">
            <x v="239"/>
          </reference>
          <reference field="3" count="1">
            <x v="181"/>
          </reference>
        </references>
      </pivotArea>
    </format>
    <format dxfId="5947">
      <pivotArea dataOnly="0" labelOnly="1" fieldPosition="0">
        <references count="2">
          <reference field="0" count="1" selected="0">
            <x v="241"/>
          </reference>
          <reference field="3" count="1">
            <x v="185"/>
          </reference>
        </references>
      </pivotArea>
    </format>
    <format dxfId="5946">
      <pivotArea dataOnly="0" labelOnly="1" fieldPosition="0">
        <references count="2">
          <reference field="0" count="1" selected="0">
            <x v="242"/>
          </reference>
          <reference field="3" count="1">
            <x v="186"/>
          </reference>
        </references>
      </pivotArea>
    </format>
    <format dxfId="5945">
      <pivotArea dataOnly="0" labelOnly="1" fieldPosition="0">
        <references count="2">
          <reference field="0" count="1" selected="0">
            <x v="243"/>
          </reference>
          <reference field="3" count="1">
            <x v="188"/>
          </reference>
        </references>
      </pivotArea>
    </format>
    <format dxfId="5944">
      <pivotArea dataOnly="0" labelOnly="1" fieldPosition="0">
        <references count="2">
          <reference field="0" count="1" selected="0">
            <x v="244"/>
          </reference>
          <reference field="3" count="1">
            <x v="190"/>
          </reference>
        </references>
      </pivotArea>
    </format>
    <format dxfId="5943">
      <pivotArea dataOnly="0" labelOnly="1" fieldPosition="0">
        <references count="2">
          <reference field="0" count="1" selected="0">
            <x v="245"/>
          </reference>
          <reference field="3" count="1">
            <x v="192"/>
          </reference>
        </references>
      </pivotArea>
    </format>
    <format dxfId="5942">
      <pivotArea dataOnly="0" labelOnly="1" fieldPosition="0">
        <references count="2">
          <reference field="0" count="1" selected="0">
            <x v="246"/>
          </reference>
          <reference field="3" count="1">
            <x v="194"/>
          </reference>
        </references>
      </pivotArea>
    </format>
    <format dxfId="5941">
      <pivotArea dataOnly="0" labelOnly="1" fieldPosition="0">
        <references count="2">
          <reference field="0" count="1" selected="0">
            <x v="248"/>
          </reference>
          <reference field="3" count="1">
            <x v="195"/>
          </reference>
        </references>
      </pivotArea>
    </format>
    <format dxfId="5940">
      <pivotArea dataOnly="0" labelOnly="1" fieldPosition="0">
        <references count="2">
          <reference field="0" count="1" selected="0">
            <x v="249"/>
          </reference>
          <reference field="3" count="1">
            <x v="199"/>
          </reference>
        </references>
      </pivotArea>
    </format>
    <format dxfId="5939">
      <pivotArea dataOnly="0" labelOnly="1" fieldPosition="0">
        <references count="2">
          <reference field="0" count="1" selected="0">
            <x v="250"/>
          </reference>
          <reference field="3" count="1">
            <x v="213"/>
          </reference>
        </references>
      </pivotArea>
    </format>
    <format dxfId="5938">
      <pivotArea dataOnly="0" labelOnly="1" fieldPosition="0">
        <references count="2">
          <reference field="0" count="1" selected="0">
            <x v="251"/>
          </reference>
          <reference field="3" count="1">
            <x v="216"/>
          </reference>
        </references>
      </pivotArea>
    </format>
    <format dxfId="5937">
      <pivotArea dataOnly="0" labelOnly="1" fieldPosition="0">
        <references count="2">
          <reference field="0" count="1" selected="0">
            <x v="252"/>
          </reference>
          <reference field="3" count="1">
            <x v="217"/>
          </reference>
        </references>
      </pivotArea>
    </format>
    <format dxfId="5936">
      <pivotArea dataOnly="0" labelOnly="1" fieldPosition="0">
        <references count="2">
          <reference field="0" count="1" selected="0">
            <x v="253"/>
          </reference>
          <reference field="3" count="1">
            <x v="221"/>
          </reference>
        </references>
      </pivotArea>
    </format>
    <format dxfId="5935">
      <pivotArea dataOnly="0" labelOnly="1" fieldPosition="0">
        <references count="2">
          <reference field="0" count="1" selected="0">
            <x v="254"/>
          </reference>
          <reference field="3" count="1">
            <x v="176"/>
          </reference>
        </references>
      </pivotArea>
    </format>
    <format dxfId="5934">
      <pivotArea dataOnly="0" labelOnly="1" fieldPosition="0">
        <references count="2">
          <reference field="0" count="1" selected="0">
            <x v="255"/>
          </reference>
          <reference field="3" count="1">
            <x v="6"/>
          </reference>
        </references>
      </pivotArea>
    </format>
    <format dxfId="5933">
      <pivotArea dataOnly="0" labelOnly="1" fieldPosition="0">
        <references count="2">
          <reference field="0" count="1" selected="0">
            <x v="256"/>
          </reference>
          <reference field="3" count="1">
            <x v="18"/>
          </reference>
        </references>
      </pivotArea>
    </format>
    <format dxfId="5932">
      <pivotArea dataOnly="0" labelOnly="1" fieldPosition="0">
        <references count="2">
          <reference field="0" count="1" selected="0">
            <x v="257"/>
          </reference>
          <reference field="3" count="1">
            <x v="47"/>
          </reference>
        </references>
      </pivotArea>
    </format>
    <format dxfId="5931">
      <pivotArea dataOnly="0" labelOnly="1" fieldPosition="0">
        <references count="2">
          <reference field="0" count="1" selected="0">
            <x v="258"/>
          </reference>
          <reference field="3" count="1">
            <x v="48"/>
          </reference>
        </references>
      </pivotArea>
    </format>
    <format dxfId="5930">
      <pivotArea dataOnly="0" labelOnly="1" fieldPosition="0">
        <references count="2">
          <reference field="0" count="1" selected="0">
            <x v="259"/>
          </reference>
          <reference field="3" count="1">
            <x v="55"/>
          </reference>
        </references>
      </pivotArea>
    </format>
    <format dxfId="5929">
      <pivotArea dataOnly="0" labelOnly="1" fieldPosition="0">
        <references count="2">
          <reference field="0" count="1" selected="0">
            <x v="260"/>
          </reference>
          <reference field="3" count="1">
            <x v="124"/>
          </reference>
        </references>
      </pivotArea>
    </format>
    <format dxfId="5928">
      <pivotArea dataOnly="0" labelOnly="1" fieldPosition="0">
        <references count="2">
          <reference field="0" count="1" selected="0">
            <x v="261"/>
          </reference>
          <reference field="3" count="1">
            <x v="132"/>
          </reference>
        </references>
      </pivotArea>
    </format>
    <format dxfId="5927">
      <pivotArea dataOnly="0" labelOnly="1" fieldPosition="0">
        <references count="2">
          <reference field="0" count="1" selected="0">
            <x v="262"/>
          </reference>
          <reference field="3" count="1">
            <x v="133"/>
          </reference>
        </references>
      </pivotArea>
    </format>
    <format dxfId="5926">
      <pivotArea dataOnly="0" labelOnly="1" fieldPosition="0">
        <references count="2">
          <reference field="0" count="1" selected="0">
            <x v="263"/>
          </reference>
          <reference field="3" count="1">
            <x v="120"/>
          </reference>
        </references>
      </pivotArea>
    </format>
    <format dxfId="5925">
      <pivotArea dataOnly="0" labelOnly="1" fieldPosition="0">
        <references count="2">
          <reference field="0" count="1" selected="0">
            <x v="264"/>
          </reference>
          <reference field="3" count="1">
            <x v="84"/>
          </reference>
        </references>
      </pivotArea>
    </format>
    <format dxfId="5924">
      <pivotArea dataOnly="0" labelOnly="1" fieldPosition="0">
        <references count="2">
          <reference field="0" count="1" selected="0">
            <x v="266"/>
          </reference>
          <reference field="3" count="1">
            <x v="90"/>
          </reference>
        </references>
      </pivotArea>
    </format>
    <format dxfId="5923">
      <pivotArea dataOnly="0" labelOnly="1" fieldPosition="0">
        <references count="2">
          <reference field="0" count="1" selected="0">
            <x v="267"/>
          </reference>
          <reference field="3" count="1">
            <x v="91"/>
          </reference>
        </references>
      </pivotArea>
    </format>
    <format dxfId="5922">
      <pivotArea dataOnly="0" labelOnly="1" fieldPosition="0">
        <references count="2">
          <reference field="0" count="1" selected="0">
            <x v="268"/>
          </reference>
          <reference field="3" count="1">
            <x v="92"/>
          </reference>
        </references>
      </pivotArea>
    </format>
    <format dxfId="5921">
      <pivotArea dataOnly="0" labelOnly="1" fieldPosition="0">
        <references count="2">
          <reference field="0" count="1" selected="0">
            <x v="269"/>
          </reference>
          <reference field="3" count="1">
            <x v="93"/>
          </reference>
        </references>
      </pivotArea>
    </format>
    <format dxfId="5920">
      <pivotArea dataOnly="0" labelOnly="1" fieldPosition="0">
        <references count="2">
          <reference field="0" count="1" selected="0">
            <x v="270"/>
          </reference>
          <reference field="3" count="1">
            <x v="135"/>
          </reference>
        </references>
      </pivotArea>
    </format>
    <format dxfId="5919">
      <pivotArea dataOnly="0" labelOnly="1" fieldPosition="0">
        <references count="2">
          <reference field="0" count="1" selected="0">
            <x v="271"/>
          </reference>
          <reference field="3" count="1">
            <x v="23"/>
          </reference>
        </references>
      </pivotArea>
    </format>
    <format dxfId="5918">
      <pivotArea dataOnly="0" labelOnly="1" fieldPosition="0">
        <references count="2">
          <reference field="0" count="1" selected="0">
            <x v="272"/>
          </reference>
          <reference field="3" count="1">
            <x v="44"/>
          </reference>
        </references>
      </pivotArea>
    </format>
    <format dxfId="5917">
      <pivotArea dataOnly="0" labelOnly="1" fieldPosition="0">
        <references count="2">
          <reference field="0" count="1" selected="0">
            <x v="273"/>
          </reference>
          <reference field="3" count="1">
            <x v="56"/>
          </reference>
        </references>
      </pivotArea>
    </format>
    <format dxfId="5916">
      <pivotArea dataOnly="0" labelOnly="1" fieldPosition="0">
        <references count="2">
          <reference field="0" count="1" selected="0">
            <x v="274"/>
          </reference>
          <reference field="3" count="1">
            <x v="57"/>
          </reference>
        </references>
      </pivotArea>
    </format>
    <format dxfId="5915">
      <pivotArea dataOnly="0" labelOnly="1" fieldPosition="0">
        <references count="2">
          <reference field="0" count="1" selected="0">
            <x v="275"/>
          </reference>
          <reference field="3" count="1">
            <x v="58"/>
          </reference>
        </references>
      </pivotArea>
    </format>
    <format dxfId="5914">
      <pivotArea dataOnly="0" labelOnly="1" fieldPosition="0">
        <references count="2">
          <reference field="0" count="1" selected="0">
            <x v="276"/>
          </reference>
          <reference field="3" count="1">
            <x v="59"/>
          </reference>
        </references>
      </pivotArea>
    </format>
    <format dxfId="5913">
      <pivotArea dataOnly="0" labelOnly="1" fieldPosition="0">
        <references count="2">
          <reference field="0" count="1" selected="0">
            <x v="277"/>
          </reference>
          <reference field="3" count="1">
            <x v="62"/>
          </reference>
        </references>
      </pivotArea>
    </format>
    <format dxfId="5912">
      <pivotArea dataOnly="0" labelOnly="1" fieldPosition="0">
        <references count="2">
          <reference field="0" count="1" selected="0">
            <x v="278"/>
          </reference>
          <reference field="3" count="1">
            <x v="63"/>
          </reference>
        </references>
      </pivotArea>
    </format>
    <format dxfId="5911">
      <pivotArea dataOnly="0" labelOnly="1" fieldPosition="0">
        <references count="2">
          <reference field="0" count="1" selected="0">
            <x v="279"/>
          </reference>
          <reference field="3" count="1">
            <x v="64"/>
          </reference>
        </references>
      </pivotArea>
    </format>
    <format dxfId="5910">
      <pivotArea dataOnly="0" labelOnly="1" fieldPosition="0">
        <references count="2">
          <reference field="0" count="1" selected="0">
            <x v="280"/>
          </reference>
          <reference field="3" count="1">
            <x v="70"/>
          </reference>
        </references>
      </pivotArea>
    </format>
    <format dxfId="5909">
      <pivotArea dataOnly="0" labelOnly="1" fieldPosition="0">
        <references count="2">
          <reference field="0" count="1" selected="0">
            <x v="281"/>
          </reference>
          <reference field="3" count="1">
            <x v="71"/>
          </reference>
        </references>
      </pivotArea>
    </format>
    <format dxfId="5908">
      <pivotArea dataOnly="0" labelOnly="1" fieldPosition="0">
        <references count="2">
          <reference field="0" count="1" selected="0">
            <x v="282"/>
          </reference>
          <reference field="3" count="1">
            <x v="72"/>
          </reference>
        </references>
      </pivotArea>
    </format>
    <format dxfId="5907">
      <pivotArea dataOnly="0" labelOnly="1" fieldPosition="0">
        <references count="2">
          <reference field="0" count="1" selected="0">
            <x v="283"/>
          </reference>
          <reference field="3" count="1">
            <x v="73"/>
          </reference>
        </references>
      </pivotArea>
    </format>
    <format dxfId="5906">
      <pivotArea dataOnly="0" labelOnly="1" fieldPosition="0">
        <references count="2">
          <reference field="0" count="1" selected="0">
            <x v="284"/>
          </reference>
          <reference field="3" count="1">
            <x v="74"/>
          </reference>
        </references>
      </pivotArea>
    </format>
    <format dxfId="5905">
      <pivotArea dataOnly="0" labelOnly="1" fieldPosition="0">
        <references count="2">
          <reference field="0" count="1" selected="0">
            <x v="285"/>
          </reference>
          <reference field="3" count="1">
            <x v="75"/>
          </reference>
        </references>
      </pivotArea>
    </format>
    <format dxfId="5904">
      <pivotArea dataOnly="0" labelOnly="1" fieldPosition="0">
        <references count="2">
          <reference field="0" count="1" selected="0">
            <x v="286"/>
          </reference>
          <reference field="3" count="1">
            <x v="78"/>
          </reference>
        </references>
      </pivotArea>
    </format>
    <format dxfId="5903">
      <pivotArea dataOnly="0" labelOnly="1" fieldPosition="0">
        <references count="2">
          <reference field="0" count="1" selected="0">
            <x v="287"/>
          </reference>
          <reference field="3" count="1">
            <x v="84"/>
          </reference>
        </references>
      </pivotArea>
    </format>
    <format dxfId="5902">
      <pivotArea dataOnly="0" labelOnly="1" fieldPosition="0">
        <references count="2">
          <reference field="0" count="1" selected="0">
            <x v="288"/>
          </reference>
          <reference field="3" count="1">
            <x v="86"/>
          </reference>
        </references>
      </pivotArea>
    </format>
    <format dxfId="5901">
      <pivotArea dataOnly="0" labelOnly="1" fieldPosition="0">
        <references count="2">
          <reference field="0" count="1" selected="0">
            <x v="290"/>
          </reference>
          <reference field="3" count="1">
            <x v="87"/>
          </reference>
        </references>
      </pivotArea>
    </format>
    <format dxfId="5900">
      <pivotArea dataOnly="0" labelOnly="1" fieldPosition="0">
        <references count="2">
          <reference field="0" count="1" selected="0">
            <x v="291"/>
          </reference>
          <reference field="3" count="1">
            <x v="88"/>
          </reference>
        </references>
      </pivotArea>
    </format>
    <format dxfId="5899">
      <pivotArea dataOnly="0" labelOnly="1" fieldPosition="0">
        <references count="2">
          <reference field="0" count="1" selected="0">
            <x v="293"/>
          </reference>
          <reference field="3" count="1">
            <x v="89"/>
          </reference>
        </references>
      </pivotArea>
    </format>
    <format dxfId="5898">
      <pivotArea dataOnly="0" labelOnly="1" fieldPosition="0">
        <references count="2">
          <reference field="0" count="1" selected="0">
            <x v="294"/>
          </reference>
          <reference field="3" count="1">
            <x v="94"/>
          </reference>
        </references>
      </pivotArea>
    </format>
    <format dxfId="5897">
      <pivotArea dataOnly="0" labelOnly="1" fieldPosition="0">
        <references count="2">
          <reference field="0" count="1" selected="0">
            <x v="295"/>
          </reference>
          <reference field="3" count="1">
            <x v="95"/>
          </reference>
        </references>
      </pivotArea>
    </format>
    <format dxfId="5896">
      <pivotArea dataOnly="0" labelOnly="1" fieldPosition="0">
        <references count="2">
          <reference field="0" count="1" selected="0">
            <x v="296"/>
          </reference>
          <reference field="3" count="1">
            <x v="101"/>
          </reference>
        </references>
      </pivotArea>
    </format>
    <format dxfId="5895">
      <pivotArea dataOnly="0" labelOnly="1" fieldPosition="0">
        <references count="2">
          <reference field="0" count="1" selected="0">
            <x v="297"/>
          </reference>
          <reference field="3" count="1">
            <x v="102"/>
          </reference>
        </references>
      </pivotArea>
    </format>
    <format dxfId="5894">
      <pivotArea dataOnly="0" labelOnly="1" fieldPosition="0">
        <references count="2">
          <reference field="0" count="1" selected="0">
            <x v="298"/>
          </reference>
          <reference field="3" count="1">
            <x v="105"/>
          </reference>
        </references>
      </pivotArea>
    </format>
    <format dxfId="5893">
      <pivotArea dataOnly="0" labelOnly="1" fieldPosition="0">
        <references count="2">
          <reference field="0" count="1" selected="0">
            <x v="299"/>
          </reference>
          <reference field="3" count="1">
            <x v="109"/>
          </reference>
        </references>
      </pivotArea>
    </format>
    <format dxfId="5892">
      <pivotArea dataOnly="0" labelOnly="1" fieldPosition="0">
        <references count="2">
          <reference field="0" count="1" selected="0">
            <x v="300"/>
          </reference>
          <reference field="3" count="1">
            <x v="111"/>
          </reference>
        </references>
      </pivotArea>
    </format>
    <format dxfId="5891">
      <pivotArea dataOnly="0" labelOnly="1" fieldPosition="0">
        <references count="2">
          <reference field="0" count="1" selected="0">
            <x v="301"/>
          </reference>
          <reference field="3" count="1">
            <x v="114"/>
          </reference>
        </references>
      </pivotArea>
    </format>
    <format dxfId="5890">
      <pivotArea dataOnly="0" labelOnly="1" fieldPosition="0">
        <references count="2">
          <reference field="0" count="1" selected="0">
            <x v="302"/>
          </reference>
          <reference field="3" count="1">
            <x v="115"/>
          </reference>
        </references>
      </pivotArea>
    </format>
    <format dxfId="5889">
      <pivotArea dataOnly="0" labelOnly="1" fieldPosition="0">
        <references count="2">
          <reference field="0" count="1" selected="0">
            <x v="303"/>
          </reference>
          <reference field="3" count="1">
            <x v="116"/>
          </reference>
        </references>
      </pivotArea>
    </format>
    <format dxfId="5888">
      <pivotArea dataOnly="0" labelOnly="1" fieldPosition="0">
        <references count="2">
          <reference field="0" count="1" selected="0">
            <x v="304"/>
          </reference>
          <reference field="3" count="1">
            <x v="117"/>
          </reference>
        </references>
      </pivotArea>
    </format>
    <format dxfId="5887">
      <pivotArea dataOnly="0" labelOnly="1" fieldPosition="0">
        <references count="2">
          <reference field="0" count="1" selected="0">
            <x v="305"/>
          </reference>
          <reference field="3" count="1">
            <x v="118"/>
          </reference>
        </references>
      </pivotArea>
    </format>
    <format dxfId="5886">
      <pivotArea dataOnly="0" labelOnly="1" fieldPosition="0">
        <references count="2">
          <reference field="0" count="1" selected="0">
            <x v="307"/>
          </reference>
          <reference field="3" count="1">
            <x v="122"/>
          </reference>
        </references>
      </pivotArea>
    </format>
    <format dxfId="5885">
      <pivotArea dataOnly="0" labelOnly="1" fieldPosition="0">
        <references count="2">
          <reference field="0" count="1" selected="0">
            <x v="308"/>
          </reference>
          <reference field="3" count="1">
            <x v="127"/>
          </reference>
        </references>
      </pivotArea>
    </format>
    <format dxfId="5884">
      <pivotArea dataOnly="0" labelOnly="1" fieldPosition="0">
        <references count="2">
          <reference field="0" count="1" selected="0">
            <x v="310"/>
          </reference>
          <reference field="3" count="1">
            <x v="128"/>
          </reference>
        </references>
      </pivotArea>
    </format>
    <format dxfId="5883">
      <pivotArea dataOnly="0" labelOnly="1" fieldPosition="0">
        <references count="2">
          <reference field="0" count="1" selected="0">
            <x v="311"/>
          </reference>
          <reference field="3" count="1">
            <x v="129"/>
          </reference>
        </references>
      </pivotArea>
    </format>
    <format dxfId="5882">
      <pivotArea dataOnly="0" labelOnly="1" fieldPosition="0">
        <references count="2">
          <reference field="0" count="1" selected="0">
            <x v="313"/>
          </reference>
          <reference field="3" count="1">
            <x v="131"/>
          </reference>
        </references>
      </pivotArea>
    </format>
    <format dxfId="5881">
      <pivotArea dataOnly="0" labelOnly="1" fieldPosition="0">
        <references count="2">
          <reference field="0" count="1" selected="0">
            <x v="314"/>
          </reference>
          <reference field="3" count="1">
            <x v="132"/>
          </reference>
        </references>
      </pivotArea>
    </format>
    <format dxfId="5880">
      <pivotArea dataOnly="0" labelOnly="1" fieldPosition="0">
        <references count="2">
          <reference field="0" count="1" selected="0">
            <x v="315"/>
          </reference>
          <reference field="3" count="1">
            <x v="133"/>
          </reference>
        </references>
      </pivotArea>
    </format>
    <format dxfId="5879">
      <pivotArea dataOnly="0" labelOnly="1" fieldPosition="0">
        <references count="2">
          <reference field="0" count="1" selected="0">
            <x v="317"/>
          </reference>
          <reference field="3" count="1">
            <x v="134"/>
          </reference>
        </references>
      </pivotArea>
    </format>
    <format dxfId="5878">
      <pivotArea dataOnly="0" labelOnly="1" fieldPosition="0">
        <references count="2">
          <reference field="0" count="1" selected="0">
            <x v="319"/>
          </reference>
          <reference field="3" count="1">
            <x v="136"/>
          </reference>
        </references>
      </pivotArea>
    </format>
    <format dxfId="5877">
      <pivotArea dataOnly="0" labelOnly="1" fieldPosition="0">
        <references count="2">
          <reference field="0" count="1" selected="0">
            <x v="320"/>
          </reference>
          <reference field="3" count="1">
            <x v="137"/>
          </reference>
        </references>
      </pivotArea>
    </format>
    <format dxfId="5876">
      <pivotArea dataOnly="0" labelOnly="1" fieldPosition="0">
        <references count="2">
          <reference field="0" count="1" selected="0">
            <x v="321"/>
          </reference>
          <reference field="3" count="1">
            <x v="138"/>
          </reference>
        </references>
      </pivotArea>
    </format>
    <format dxfId="5875">
      <pivotArea dataOnly="0" labelOnly="1" fieldPosition="0">
        <references count="2">
          <reference field="0" count="1" selected="0">
            <x v="322"/>
          </reference>
          <reference field="3" count="1">
            <x v="139"/>
          </reference>
        </references>
      </pivotArea>
    </format>
    <format dxfId="5874">
      <pivotArea dataOnly="0" labelOnly="1" fieldPosition="0">
        <references count="2">
          <reference field="0" count="1" selected="0">
            <x v="323"/>
          </reference>
          <reference field="3" count="1">
            <x v="140"/>
          </reference>
        </references>
      </pivotArea>
    </format>
    <format dxfId="5873">
      <pivotArea dataOnly="0" labelOnly="1" fieldPosition="0">
        <references count="2">
          <reference field="0" count="1" selected="0">
            <x v="324"/>
          </reference>
          <reference field="3" count="1">
            <x v="141"/>
          </reference>
        </references>
      </pivotArea>
    </format>
    <format dxfId="5872">
      <pivotArea dataOnly="0" labelOnly="1" fieldPosition="0">
        <references count="2">
          <reference field="0" count="1" selected="0">
            <x v="325"/>
          </reference>
          <reference field="3" count="1">
            <x v="142"/>
          </reference>
        </references>
      </pivotArea>
    </format>
    <format dxfId="5871">
      <pivotArea dataOnly="0" labelOnly="1" fieldPosition="0">
        <references count="2">
          <reference field="0" count="1" selected="0">
            <x v="326"/>
          </reference>
          <reference field="3" count="1">
            <x v="144"/>
          </reference>
        </references>
      </pivotArea>
    </format>
    <format dxfId="5870">
      <pivotArea dataOnly="0" labelOnly="1" fieldPosition="0">
        <references count="2">
          <reference field="0" count="1" selected="0">
            <x v="327"/>
          </reference>
          <reference field="3" count="1">
            <x v="145"/>
          </reference>
        </references>
      </pivotArea>
    </format>
    <format dxfId="5869">
      <pivotArea dataOnly="0" labelOnly="1" fieldPosition="0">
        <references count="2">
          <reference field="0" count="1" selected="0">
            <x v="328"/>
          </reference>
          <reference field="3" count="1">
            <x v="147"/>
          </reference>
        </references>
      </pivotArea>
    </format>
    <format dxfId="5868">
      <pivotArea dataOnly="0" labelOnly="1" fieldPosition="0">
        <references count="2">
          <reference field="0" count="1" selected="0">
            <x v="329"/>
          </reference>
          <reference field="3" count="1">
            <x v="149"/>
          </reference>
        </references>
      </pivotArea>
    </format>
    <format dxfId="5867">
      <pivotArea dataOnly="0" labelOnly="1" fieldPosition="0">
        <references count="2">
          <reference field="0" count="1" selected="0">
            <x v="330"/>
          </reference>
          <reference field="3" count="1">
            <x v="152"/>
          </reference>
        </references>
      </pivotArea>
    </format>
    <format dxfId="5866">
      <pivotArea dataOnly="0" labelOnly="1" fieldPosition="0">
        <references count="2">
          <reference field="0" count="1" selected="0">
            <x v="331"/>
          </reference>
          <reference field="3" count="1">
            <x v="156"/>
          </reference>
        </references>
      </pivotArea>
    </format>
    <format dxfId="5865">
      <pivotArea dataOnly="0" labelOnly="1" fieldPosition="0">
        <references count="2">
          <reference field="0" count="1" selected="0">
            <x v="332"/>
          </reference>
          <reference field="3" count="1">
            <x v="161"/>
          </reference>
        </references>
      </pivotArea>
    </format>
    <format dxfId="5864">
      <pivotArea dataOnly="0" labelOnly="1" fieldPosition="0">
        <references count="2">
          <reference field="0" count="1" selected="0">
            <x v="333"/>
          </reference>
          <reference field="3" count="1">
            <x v="162"/>
          </reference>
        </references>
      </pivotArea>
    </format>
    <format dxfId="5863">
      <pivotArea dataOnly="0" labelOnly="1" fieldPosition="0">
        <references count="2">
          <reference field="0" count="1" selected="0">
            <x v="334"/>
          </reference>
          <reference field="3" count="1">
            <x v="90"/>
          </reference>
        </references>
      </pivotArea>
    </format>
    <format dxfId="5862">
      <pivotArea dataOnly="0" labelOnly="1" fieldPosition="0">
        <references count="2">
          <reference field="0" count="1" selected="0">
            <x v="336"/>
          </reference>
          <reference field="3" count="1">
            <x v="157"/>
          </reference>
        </references>
      </pivotArea>
    </format>
    <format dxfId="5861">
      <pivotArea dataOnly="0" labelOnly="1" fieldPosition="0">
        <references count="2">
          <reference field="0" count="1" selected="0">
            <x v="337"/>
          </reference>
          <reference field="3" count="1">
            <x v="165"/>
          </reference>
        </references>
      </pivotArea>
    </format>
    <format dxfId="5860">
      <pivotArea dataOnly="0" labelOnly="1" fieldPosition="0">
        <references count="2">
          <reference field="0" count="1" selected="0">
            <x v="338"/>
          </reference>
          <reference field="3" count="1">
            <x v="166"/>
          </reference>
        </references>
      </pivotArea>
    </format>
    <format dxfId="5859">
      <pivotArea dataOnly="0" labelOnly="1" fieldPosition="0">
        <references count="2">
          <reference field="0" count="1" selected="0">
            <x v="339"/>
          </reference>
          <reference field="3" count="1">
            <x v="167"/>
          </reference>
        </references>
      </pivotArea>
    </format>
    <format dxfId="5858">
      <pivotArea dataOnly="0" labelOnly="1" fieldPosition="0">
        <references count="2">
          <reference field="0" count="1" selected="0">
            <x v="340"/>
          </reference>
          <reference field="3" count="1">
            <x v="189"/>
          </reference>
        </references>
      </pivotArea>
    </format>
    <format dxfId="5857">
      <pivotArea dataOnly="0" labelOnly="1" fieldPosition="0">
        <references count="2">
          <reference field="0" count="1" selected="0">
            <x v="342"/>
          </reference>
          <reference field="3" count="1">
            <x v="190"/>
          </reference>
        </references>
      </pivotArea>
    </format>
    <format dxfId="5856">
      <pivotArea dataOnly="0" labelOnly="1" fieldPosition="0">
        <references count="2">
          <reference field="0" count="1" selected="0">
            <x v="344"/>
          </reference>
          <reference field="3" count="1">
            <x v="192"/>
          </reference>
        </references>
      </pivotArea>
    </format>
    <format dxfId="5855">
      <pivotArea dataOnly="0" labelOnly="1" fieldPosition="0">
        <references count="2">
          <reference field="0" count="1" selected="0">
            <x v="345"/>
          </reference>
          <reference field="3" count="1">
            <x v="193"/>
          </reference>
        </references>
      </pivotArea>
    </format>
    <format dxfId="5854">
      <pivotArea dataOnly="0" labelOnly="1" fieldPosition="0">
        <references count="2">
          <reference field="0" count="1" selected="0">
            <x v="346"/>
          </reference>
          <reference field="3" count="1">
            <x v="201"/>
          </reference>
        </references>
      </pivotArea>
    </format>
    <format dxfId="5853">
      <pivotArea dataOnly="0" labelOnly="1" fieldPosition="0">
        <references count="2">
          <reference field="0" count="1" selected="0">
            <x v="347"/>
          </reference>
          <reference field="3" count="1">
            <x v="164"/>
          </reference>
        </references>
      </pivotArea>
    </format>
    <format dxfId="5852">
      <pivotArea dataOnly="0" labelOnly="1" fieldPosition="0">
        <references count="2">
          <reference field="0" count="1" selected="0">
            <x v="348"/>
          </reference>
          <reference field="3" count="1">
            <x v="172"/>
          </reference>
        </references>
      </pivotArea>
    </format>
    <format dxfId="5851">
      <pivotArea dataOnly="0" labelOnly="1" fieldPosition="0">
        <references count="2">
          <reference field="0" count="1" selected="0">
            <x v="349"/>
          </reference>
          <reference field="3" count="1">
            <x v="180"/>
          </reference>
        </references>
      </pivotArea>
    </format>
    <format dxfId="5850">
      <pivotArea dataOnly="0" labelOnly="1" fieldPosition="0">
        <references count="2">
          <reference field="0" count="1" selected="0">
            <x v="350"/>
          </reference>
          <reference field="3" count="1">
            <x v="181"/>
          </reference>
        </references>
      </pivotArea>
    </format>
    <format dxfId="5849">
      <pivotArea dataOnly="0" labelOnly="1" fieldPosition="0">
        <references count="2">
          <reference field="0" count="1" selected="0">
            <x v="351"/>
          </reference>
          <reference field="3" count="1">
            <x v="182"/>
          </reference>
        </references>
      </pivotArea>
    </format>
    <format dxfId="5848">
      <pivotArea dataOnly="0" labelOnly="1" fieldPosition="0">
        <references count="2">
          <reference field="0" count="1" selected="0">
            <x v="352"/>
          </reference>
          <reference field="3" count="1">
            <x v="190"/>
          </reference>
        </references>
      </pivotArea>
    </format>
    <format dxfId="5847">
      <pivotArea dataOnly="0" labelOnly="1" fieldPosition="0">
        <references count="2">
          <reference field="0" count="1" selected="0">
            <x v="353"/>
          </reference>
          <reference field="3" count="1">
            <x v="180"/>
          </reference>
        </references>
      </pivotArea>
    </format>
    <format dxfId="5846">
      <pivotArea dataOnly="0" labelOnly="1" fieldPosition="0">
        <references count="2">
          <reference field="0" count="1" selected="0">
            <x v="354"/>
          </reference>
          <reference field="3" count="1">
            <x v="178"/>
          </reference>
        </references>
      </pivotArea>
    </format>
    <format dxfId="5845">
      <pivotArea dataOnly="0" labelOnly="1" fieldPosition="0">
        <references count="2">
          <reference field="0" count="1" selected="0">
            <x v="356"/>
          </reference>
          <reference field="3" count="1">
            <x v="179"/>
          </reference>
        </references>
      </pivotArea>
    </format>
    <format dxfId="5844">
      <pivotArea dataOnly="0" labelOnly="1" fieldPosition="0">
        <references count="2">
          <reference field="0" count="1" selected="0">
            <x v="358"/>
          </reference>
          <reference field="3" count="1">
            <x v="180"/>
          </reference>
        </references>
      </pivotArea>
    </format>
    <format dxfId="5843">
      <pivotArea dataOnly="0" labelOnly="1" fieldPosition="0">
        <references count="2">
          <reference field="0" count="1" selected="0">
            <x v="359"/>
          </reference>
          <reference field="3" count="1">
            <x v="181"/>
          </reference>
        </references>
      </pivotArea>
    </format>
    <format dxfId="5842">
      <pivotArea dataOnly="0" labelOnly="1" fieldPosition="0">
        <references count="2">
          <reference field="0" count="1" selected="0">
            <x v="360"/>
          </reference>
          <reference field="3" count="1">
            <x v="182"/>
          </reference>
        </references>
      </pivotArea>
    </format>
    <format dxfId="5841">
      <pivotArea dataOnly="0" labelOnly="1" fieldPosition="0">
        <references count="2">
          <reference field="0" count="1" selected="0">
            <x v="361"/>
          </reference>
          <reference field="3" count="1">
            <x v="195"/>
          </reference>
        </references>
      </pivotArea>
    </format>
    <format dxfId="5840">
      <pivotArea dataOnly="0" labelOnly="1" fieldPosition="0">
        <references count="2">
          <reference field="0" count="1" selected="0">
            <x v="362"/>
          </reference>
          <reference field="3" count="1">
            <x v="199"/>
          </reference>
        </references>
      </pivotArea>
    </format>
    <format dxfId="5839">
      <pivotArea dataOnly="0" labelOnly="1" fieldPosition="0">
        <references count="2">
          <reference field="0" count="1" selected="0">
            <x v="363"/>
          </reference>
          <reference field="3" count="1">
            <x v="209"/>
          </reference>
        </references>
      </pivotArea>
    </format>
    <format dxfId="5838">
      <pivotArea dataOnly="0" labelOnly="1" fieldPosition="0">
        <references count="2">
          <reference field="0" count="1" selected="0">
            <x v="364"/>
          </reference>
          <reference field="3" count="1">
            <x v="212"/>
          </reference>
        </references>
      </pivotArea>
    </format>
    <format dxfId="5837">
      <pivotArea dataOnly="0" labelOnly="1" fieldPosition="0">
        <references count="2">
          <reference field="0" count="1" selected="0">
            <x v="365"/>
          </reference>
          <reference field="3" count="1">
            <x v="222"/>
          </reference>
        </references>
      </pivotArea>
    </format>
    <format dxfId="5836">
      <pivotArea dataOnly="0" labelOnly="1" fieldPosition="0">
        <references count="2">
          <reference field="0" count="1" selected="0">
            <x v="366"/>
          </reference>
          <reference field="3" count="1">
            <x v="223"/>
          </reference>
        </references>
      </pivotArea>
    </format>
    <format dxfId="5835">
      <pivotArea dataOnly="0" labelOnly="1" fieldPosition="0">
        <references count="2">
          <reference field="0" count="1" selected="0">
            <x v="367"/>
          </reference>
          <reference field="3" count="1">
            <x v="224"/>
          </reference>
        </references>
      </pivotArea>
    </format>
    <format dxfId="5834">
      <pivotArea dataOnly="0" labelOnly="1" fieldPosition="0">
        <references count="2">
          <reference field="0" count="1" selected="0">
            <x v="368"/>
          </reference>
          <reference field="3" count="1">
            <x v="86"/>
          </reference>
        </references>
      </pivotArea>
    </format>
    <format dxfId="5833">
      <pivotArea dataOnly="0" labelOnly="1" fieldPosition="0">
        <references count="2">
          <reference field="0" count="1" selected="0">
            <x v="369"/>
          </reference>
          <reference field="3" count="1">
            <x v="22"/>
          </reference>
        </references>
      </pivotArea>
    </format>
    <format dxfId="5832">
      <pivotArea dataOnly="0" labelOnly="1" fieldPosition="0">
        <references count="2">
          <reference field="0" count="1" selected="0">
            <x v="370"/>
          </reference>
          <reference field="3" count="1">
            <x v="84"/>
          </reference>
        </references>
      </pivotArea>
    </format>
    <format dxfId="5831">
      <pivotArea dataOnly="0" labelOnly="1" fieldPosition="0">
        <references count="2">
          <reference field="0" count="1" selected="0">
            <x v="371"/>
          </reference>
          <reference field="3" count="1">
            <x v="85"/>
          </reference>
        </references>
      </pivotArea>
    </format>
    <format dxfId="5830">
      <pivotArea dataOnly="0" labelOnly="1" fieldPosition="0">
        <references count="2">
          <reference field="0" count="1" selected="0">
            <x v="372"/>
          </reference>
          <reference field="3" count="1">
            <x v="123"/>
          </reference>
        </references>
      </pivotArea>
    </format>
    <format dxfId="5829">
      <pivotArea dataOnly="0" labelOnly="1" fieldPosition="0">
        <references count="2">
          <reference field="0" count="1" selected="0">
            <x v="373"/>
          </reference>
          <reference field="3" count="1">
            <x v="155"/>
          </reference>
        </references>
      </pivotArea>
    </format>
    <format dxfId="5828">
      <pivotArea dataOnly="0" labelOnly="1" fieldPosition="0">
        <references count="2">
          <reference field="0" count="1" selected="0">
            <x v="374"/>
          </reference>
          <reference field="3" count="1">
            <x v="156"/>
          </reference>
        </references>
      </pivotArea>
    </format>
    <format dxfId="5827">
      <pivotArea dataOnly="0" labelOnly="1" fieldPosition="0">
        <references count="2">
          <reference field="0" count="1" selected="0">
            <x v="375"/>
          </reference>
          <reference field="3" count="1">
            <x v="157"/>
          </reference>
        </references>
      </pivotArea>
    </format>
    <format dxfId="5826">
      <pivotArea dataOnly="0" labelOnly="1" fieldPosition="0">
        <references count="2">
          <reference field="0" count="1" selected="0">
            <x v="376"/>
          </reference>
          <reference field="3" count="1">
            <x v="160"/>
          </reference>
        </references>
      </pivotArea>
    </format>
    <format dxfId="5825">
      <pivotArea dataOnly="0" labelOnly="1" fieldPosition="0">
        <references count="2">
          <reference field="0" count="1" selected="0">
            <x v="377"/>
          </reference>
          <reference field="3" count="1">
            <x v="161"/>
          </reference>
        </references>
      </pivotArea>
    </format>
    <format dxfId="5824">
      <pivotArea dataOnly="0" labelOnly="1" fieldPosition="0">
        <references count="2">
          <reference field="0" count="1" selected="0">
            <x v="378"/>
          </reference>
          <reference field="3" count="1">
            <x v="162"/>
          </reference>
        </references>
      </pivotArea>
    </format>
    <format dxfId="5823">
      <pivotArea dataOnly="0" labelOnly="1" fieldPosition="0">
        <references count="2">
          <reference field="0" count="1" selected="0">
            <x v="379"/>
          </reference>
          <reference field="3" count="1">
            <x v="238"/>
          </reference>
        </references>
      </pivotArea>
    </format>
    <format dxfId="5822">
      <pivotArea dataOnly="0" labelOnly="1" fieldPosition="0">
        <references count="2">
          <reference field="0" count="1" selected="0">
            <x v="380"/>
          </reference>
          <reference field="3" count="1">
            <x v="189"/>
          </reference>
        </references>
      </pivotArea>
    </format>
    <format dxfId="5821">
      <pivotArea dataOnly="0" labelOnly="1" fieldPosition="0">
        <references count="2">
          <reference field="0" count="1" selected="0">
            <x v="381"/>
          </reference>
          <reference field="3" count="1">
            <x v="193"/>
          </reference>
        </references>
      </pivotArea>
    </format>
    <format dxfId="5820">
      <pivotArea dataOnly="0" labelOnly="1" fieldPosition="0">
        <references count="2">
          <reference field="0" count="1" selected="0">
            <x v="382"/>
          </reference>
          <reference field="3" count="1">
            <x v="196"/>
          </reference>
        </references>
      </pivotArea>
    </format>
    <format dxfId="5819">
      <pivotArea dataOnly="0" labelOnly="1" fieldPosition="0">
        <references count="2">
          <reference field="0" count="1" selected="0">
            <x v="383"/>
          </reference>
          <reference field="3" count="1">
            <x v="197"/>
          </reference>
        </references>
      </pivotArea>
    </format>
    <format dxfId="5818">
      <pivotArea dataOnly="0" labelOnly="1" fieldPosition="0">
        <references count="2">
          <reference field="0" count="1" selected="0">
            <x v="384"/>
          </reference>
          <reference field="3" count="1">
            <x v="198"/>
          </reference>
        </references>
      </pivotArea>
    </format>
    <format dxfId="5817">
      <pivotArea dataOnly="0" labelOnly="1" fieldPosition="0">
        <references count="2">
          <reference field="0" count="1" selected="0">
            <x v="385"/>
          </reference>
          <reference field="3" count="1">
            <x v="163"/>
          </reference>
        </references>
      </pivotArea>
    </format>
    <format dxfId="5816">
      <pivotArea dataOnly="0" labelOnly="1" fieldPosition="0">
        <references count="2">
          <reference field="0" count="1" selected="0">
            <x v="387"/>
          </reference>
          <reference field="3" count="1">
            <x v="164"/>
          </reference>
        </references>
      </pivotArea>
    </format>
    <format dxfId="5815">
      <pivotArea dataOnly="0" labelOnly="1" fieldPosition="0">
        <references count="2">
          <reference field="0" count="1" selected="0">
            <x v="389"/>
          </reference>
          <reference field="3" count="1">
            <x v="165"/>
          </reference>
        </references>
      </pivotArea>
    </format>
    <format dxfId="5814">
      <pivotArea dataOnly="0" labelOnly="1" fieldPosition="0">
        <references count="2">
          <reference field="0" count="1" selected="0">
            <x v="390"/>
          </reference>
          <reference field="3" count="1">
            <x v="166"/>
          </reference>
        </references>
      </pivotArea>
    </format>
    <format dxfId="5813">
      <pivotArea dataOnly="0" labelOnly="1" fieldPosition="0">
        <references count="2">
          <reference field="0" count="1" selected="0">
            <x v="391"/>
          </reference>
          <reference field="3" count="1">
            <x v="168"/>
          </reference>
        </references>
      </pivotArea>
    </format>
    <format dxfId="5812">
      <pivotArea dataOnly="0" labelOnly="1" fieldPosition="0">
        <references count="2">
          <reference field="0" count="1" selected="0">
            <x v="392"/>
          </reference>
          <reference field="3" count="1">
            <x v="169"/>
          </reference>
        </references>
      </pivotArea>
    </format>
    <format dxfId="5811">
      <pivotArea dataOnly="0" labelOnly="1" fieldPosition="0">
        <references count="2">
          <reference field="0" count="1" selected="0">
            <x v="393"/>
          </reference>
          <reference field="3" count="1">
            <x v="170"/>
          </reference>
        </references>
      </pivotArea>
    </format>
    <format dxfId="5810">
      <pivotArea dataOnly="0" labelOnly="1" fieldPosition="0">
        <references count="2">
          <reference field="0" count="1" selected="0">
            <x v="394"/>
          </reference>
          <reference field="3" count="1">
            <x v="171"/>
          </reference>
        </references>
      </pivotArea>
    </format>
    <format dxfId="5809">
      <pivotArea dataOnly="0" labelOnly="1" fieldPosition="0">
        <references count="2">
          <reference field="0" count="1" selected="0">
            <x v="395"/>
          </reference>
          <reference field="3" count="1">
            <x v="172"/>
          </reference>
        </references>
      </pivotArea>
    </format>
    <format dxfId="5808">
      <pivotArea dataOnly="0" labelOnly="1" fieldPosition="0">
        <references count="2">
          <reference field="0" count="1" selected="0">
            <x v="396"/>
          </reference>
          <reference field="3" count="1">
            <x v="175"/>
          </reference>
        </references>
      </pivotArea>
    </format>
    <format dxfId="5807">
      <pivotArea dataOnly="0" labelOnly="1" fieldPosition="0">
        <references count="2">
          <reference field="0" count="1" selected="0">
            <x v="398"/>
          </reference>
          <reference field="3" count="1">
            <x v="176"/>
          </reference>
        </references>
      </pivotArea>
    </format>
    <format dxfId="5806">
      <pivotArea dataOnly="0" labelOnly="1" fieldPosition="0">
        <references count="2">
          <reference field="0" count="1" selected="0">
            <x v="399"/>
          </reference>
          <reference field="3" count="1">
            <x v="177"/>
          </reference>
        </references>
      </pivotArea>
    </format>
    <format dxfId="5805">
      <pivotArea dataOnly="0" labelOnly="1" fieldPosition="0">
        <references count="2">
          <reference field="0" count="1" selected="0">
            <x v="400"/>
          </reference>
          <reference field="3" count="1">
            <x v="178"/>
          </reference>
        </references>
      </pivotArea>
    </format>
    <format dxfId="5804">
      <pivotArea dataOnly="0" labelOnly="1" fieldPosition="0">
        <references count="2">
          <reference field="0" count="1" selected="0">
            <x v="402"/>
          </reference>
          <reference field="3" count="1">
            <x v="179"/>
          </reference>
        </references>
      </pivotArea>
    </format>
    <format dxfId="5803">
      <pivotArea dataOnly="0" labelOnly="1" fieldPosition="0">
        <references count="2">
          <reference field="0" count="1" selected="0">
            <x v="405"/>
          </reference>
          <reference field="3" count="1">
            <x v="180"/>
          </reference>
        </references>
      </pivotArea>
    </format>
    <format dxfId="5802">
      <pivotArea dataOnly="0" labelOnly="1" fieldPosition="0">
        <references count="2">
          <reference field="0" count="1" selected="0">
            <x v="406"/>
          </reference>
          <reference field="3" count="1">
            <x v="185"/>
          </reference>
        </references>
      </pivotArea>
    </format>
    <format dxfId="5801">
      <pivotArea dataOnly="0" labelOnly="1" fieldPosition="0">
        <references count="2">
          <reference field="0" count="1" selected="0">
            <x v="408"/>
          </reference>
          <reference field="3" count="1">
            <x v="186"/>
          </reference>
        </references>
      </pivotArea>
    </format>
    <format dxfId="5800">
      <pivotArea dataOnly="0" labelOnly="1" fieldPosition="0">
        <references count="2">
          <reference field="0" count="1" selected="0">
            <x v="411"/>
          </reference>
          <reference field="3" count="1">
            <x v="187"/>
          </reference>
        </references>
      </pivotArea>
    </format>
    <format dxfId="5799">
      <pivotArea dataOnly="0" labelOnly="1" fieldPosition="0">
        <references count="2">
          <reference field="0" count="1" selected="0">
            <x v="412"/>
          </reference>
          <reference field="3" count="1">
            <x v="188"/>
          </reference>
        </references>
      </pivotArea>
    </format>
    <format dxfId="5798">
      <pivotArea dataOnly="0" labelOnly="1" fieldPosition="0">
        <references count="2">
          <reference field="0" count="1" selected="0">
            <x v="417"/>
          </reference>
          <reference field="3" count="1">
            <x v="189"/>
          </reference>
        </references>
      </pivotArea>
    </format>
    <format dxfId="5797">
      <pivotArea dataOnly="0" labelOnly="1" fieldPosition="0">
        <references count="2">
          <reference field="0" count="1" selected="0">
            <x v="418"/>
          </reference>
          <reference field="3" count="1">
            <x v="191"/>
          </reference>
        </references>
      </pivotArea>
    </format>
    <format dxfId="5796">
      <pivotArea dataOnly="0" labelOnly="1" fieldPosition="0">
        <references count="2">
          <reference field="0" count="1" selected="0">
            <x v="419"/>
          </reference>
          <reference field="3" count="1">
            <x v="192"/>
          </reference>
        </references>
      </pivotArea>
    </format>
    <format dxfId="5795">
      <pivotArea dataOnly="0" labelOnly="1" fieldPosition="0">
        <references count="2">
          <reference field="0" count="1" selected="0">
            <x v="421"/>
          </reference>
          <reference field="3" count="1">
            <x v="194"/>
          </reference>
        </references>
      </pivotArea>
    </format>
    <format dxfId="5794">
      <pivotArea dataOnly="0" labelOnly="1" fieldPosition="0">
        <references count="2">
          <reference field="0" count="1" selected="0">
            <x v="425"/>
          </reference>
          <reference field="3" count="1">
            <x v="196"/>
          </reference>
        </references>
      </pivotArea>
    </format>
    <format dxfId="5793">
      <pivotArea dataOnly="0" labelOnly="1" fieldPosition="0">
        <references count="2">
          <reference field="0" count="1" selected="0">
            <x v="428"/>
          </reference>
          <reference field="3" count="1">
            <x v="199"/>
          </reference>
        </references>
      </pivotArea>
    </format>
    <format dxfId="5792">
      <pivotArea dataOnly="0" labelOnly="1" fieldPosition="0">
        <references count="2">
          <reference field="0" count="1" selected="0">
            <x v="429"/>
          </reference>
          <reference field="3" count="1">
            <x v="200"/>
          </reference>
        </references>
      </pivotArea>
    </format>
    <format dxfId="5791">
      <pivotArea dataOnly="0" labelOnly="1" fieldPosition="0">
        <references count="2">
          <reference field="0" count="1" selected="0">
            <x v="434"/>
          </reference>
          <reference field="3" count="1">
            <x v="201"/>
          </reference>
        </references>
      </pivotArea>
    </format>
    <format dxfId="5790">
      <pivotArea dataOnly="0" labelOnly="1" fieldPosition="0">
        <references count="2">
          <reference field="0" count="1" selected="0">
            <x v="435"/>
          </reference>
          <reference field="3" count="1">
            <x v="202"/>
          </reference>
        </references>
      </pivotArea>
    </format>
    <format dxfId="5789">
      <pivotArea dataOnly="0" labelOnly="1" fieldPosition="0">
        <references count="2">
          <reference field="0" count="1" selected="0">
            <x v="436"/>
          </reference>
          <reference field="3" count="1">
            <x v="203"/>
          </reference>
        </references>
      </pivotArea>
    </format>
    <format dxfId="5788">
      <pivotArea dataOnly="0" labelOnly="1" fieldPosition="0">
        <references count="2">
          <reference field="0" count="1" selected="0">
            <x v="437"/>
          </reference>
          <reference field="3" count="1">
            <x v="204"/>
          </reference>
        </references>
      </pivotArea>
    </format>
    <format dxfId="5787">
      <pivotArea dataOnly="0" labelOnly="1" fieldPosition="0">
        <references count="2">
          <reference field="0" count="1" selected="0">
            <x v="438"/>
          </reference>
          <reference field="3" count="1">
            <x v="205"/>
          </reference>
        </references>
      </pivotArea>
    </format>
    <format dxfId="5786">
      <pivotArea dataOnly="0" labelOnly="1" fieldPosition="0">
        <references count="2">
          <reference field="0" count="1" selected="0">
            <x v="439"/>
          </reference>
          <reference field="3" count="1">
            <x v="207"/>
          </reference>
        </references>
      </pivotArea>
    </format>
    <format dxfId="5785">
      <pivotArea dataOnly="0" labelOnly="1" fieldPosition="0">
        <references count="2">
          <reference field="0" count="1" selected="0">
            <x v="440"/>
          </reference>
          <reference field="3" count="1">
            <x v="210"/>
          </reference>
        </references>
      </pivotArea>
    </format>
    <format dxfId="5784">
      <pivotArea dataOnly="0" labelOnly="1" fieldPosition="0">
        <references count="2">
          <reference field="0" count="1" selected="0">
            <x v="441"/>
          </reference>
          <reference field="3" count="1">
            <x v="214"/>
          </reference>
        </references>
      </pivotArea>
    </format>
    <format dxfId="5783">
      <pivotArea dataOnly="0" labelOnly="1" fieldPosition="0">
        <references count="2">
          <reference field="0" count="1" selected="0">
            <x v="442"/>
          </reference>
          <reference field="3" count="1">
            <x v="216"/>
          </reference>
        </references>
      </pivotArea>
    </format>
    <format dxfId="5782">
      <pivotArea dataOnly="0" labelOnly="1" fieldPosition="0">
        <references count="2">
          <reference field="0" count="1" selected="0">
            <x v="444"/>
          </reference>
          <reference field="3" count="1">
            <x v="217"/>
          </reference>
        </references>
      </pivotArea>
    </format>
    <format dxfId="5781">
      <pivotArea dataOnly="0" labelOnly="1" fieldPosition="0">
        <references count="2">
          <reference field="0" count="1" selected="0">
            <x v="445"/>
          </reference>
          <reference field="3" count="1">
            <x v="226"/>
          </reference>
        </references>
      </pivotArea>
    </format>
    <format dxfId="5780">
      <pivotArea dataOnly="0" labelOnly="1" fieldPosition="0">
        <references count="2">
          <reference field="0" count="1" selected="0">
            <x v="446"/>
          </reference>
          <reference field="3" count="1">
            <x v="232"/>
          </reference>
        </references>
      </pivotArea>
    </format>
    <format dxfId="5779">
      <pivotArea dataOnly="0" labelOnly="1" fieldPosition="0">
        <references count="2">
          <reference field="0" count="1" selected="0">
            <x v="447"/>
          </reference>
          <reference field="3" count="1">
            <x v="184"/>
          </reference>
        </references>
      </pivotArea>
    </format>
    <format dxfId="5778">
      <pivotArea dataOnly="0" labelOnly="1" fieldPosition="0">
        <references count="2">
          <reference field="0" count="1" selected="0">
            <x v="449"/>
          </reference>
          <reference field="3" count="1">
            <x v="206"/>
          </reference>
        </references>
      </pivotArea>
    </format>
    <format dxfId="5777">
      <pivotArea dataOnly="0" labelOnly="1" fieldPosition="0">
        <references count="2">
          <reference field="0" count="1" selected="0">
            <x v="450"/>
          </reference>
          <reference field="3" count="1">
            <x v="207"/>
          </reference>
        </references>
      </pivotArea>
    </format>
    <format dxfId="5776">
      <pivotArea dataOnly="0" labelOnly="1" fieldPosition="0">
        <references count="2">
          <reference field="0" count="1" selected="0">
            <x v="451"/>
          </reference>
          <reference field="3" count="1">
            <x v="209"/>
          </reference>
        </references>
      </pivotArea>
    </format>
    <format dxfId="5775">
      <pivotArea dataOnly="0" labelOnly="1" fieldPosition="0">
        <references count="2">
          <reference field="0" count="1" selected="0">
            <x v="452"/>
          </reference>
          <reference field="3" count="1">
            <x v="210"/>
          </reference>
        </references>
      </pivotArea>
    </format>
    <format dxfId="5774">
      <pivotArea dataOnly="0" labelOnly="1" fieldPosition="0">
        <references count="2">
          <reference field="0" count="1" selected="0">
            <x v="453"/>
          </reference>
          <reference field="3" count="1">
            <x v="212"/>
          </reference>
        </references>
      </pivotArea>
    </format>
    <format dxfId="5773">
      <pivotArea dataOnly="0" labelOnly="1" fieldPosition="0">
        <references count="2">
          <reference field="0" count="1" selected="0">
            <x v="454"/>
          </reference>
          <reference field="3" count="1">
            <x v="216"/>
          </reference>
        </references>
      </pivotArea>
    </format>
    <format dxfId="5772">
      <pivotArea dataOnly="0" labelOnly="1" fieldPosition="0">
        <references count="2">
          <reference field="0" count="1" selected="0">
            <x v="455"/>
          </reference>
          <reference field="3" count="1">
            <x v="218"/>
          </reference>
        </references>
      </pivotArea>
    </format>
    <format dxfId="5771">
      <pivotArea dataOnly="0" labelOnly="1" fieldPosition="0">
        <references count="2">
          <reference field="0" count="1" selected="0">
            <x v="456"/>
          </reference>
          <reference field="3" count="1">
            <x v="191"/>
          </reference>
        </references>
      </pivotArea>
    </format>
    <format dxfId="5770">
      <pivotArea dataOnly="0" labelOnly="1" fieldPosition="0">
        <references count="2">
          <reference field="0" count="1" selected="0">
            <x v="457"/>
          </reference>
          <reference field="3" count="1">
            <x v="205"/>
          </reference>
        </references>
      </pivotArea>
    </format>
    <format dxfId="5769">
      <pivotArea dataOnly="0" labelOnly="1" fieldPosition="0">
        <references count="2">
          <reference field="0" count="1" selected="0">
            <x v="460"/>
          </reference>
          <reference field="3" count="1">
            <x v="206"/>
          </reference>
        </references>
      </pivotArea>
    </format>
    <format dxfId="5768">
      <pivotArea dataOnly="0" labelOnly="1" fieldPosition="0">
        <references count="2">
          <reference field="0" count="1" selected="0">
            <x v="462"/>
          </reference>
          <reference field="3" count="1">
            <x v="207"/>
          </reference>
        </references>
      </pivotArea>
    </format>
    <format dxfId="5767">
      <pivotArea dataOnly="0" labelOnly="1" fieldPosition="0">
        <references count="2">
          <reference field="0" count="1" selected="0">
            <x v="465"/>
          </reference>
          <reference field="3" count="1">
            <x v="208"/>
          </reference>
        </references>
      </pivotArea>
    </format>
    <format dxfId="5766">
      <pivotArea dataOnly="0" labelOnly="1" fieldPosition="0">
        <references count="2">
          <reference field="0" count="1" selected="0">
            <x v="469"/>
          </reference>
          <reference field="3" count="1">
            <x v="209"/>
          </reference>
        </references>
      </pivotArea>
    </format>
    <format dxfId="5765">
      <pivotArea dataOnly="0" labelOnly="1" fieldPosition="0">
        <references count="2">
          <reference field="0" count="1" selected="0">
            <x v="472"/>
          </reference>
          <reference field="3" count="1">
            <x v="210"/>
          </reference>
        </references>
      </pivotArea>
    </format>
    <format dxfId="5764">
      <pivotArea dataOnly="0" labelOnly="1" fieldPosition="0">
        <references count="2">
          <reference field="0" count="1" selected="0">
            <x v="476"/>
          </reference>
          <reference field="3" count="1">
            <x v="211"/>
          </reference>
        </references>
      </pivotArea>
    </format>
    <format dxfId="5763">
      <pivotArea dataOnly="0" labelOnly="1" fieldPosition="0">
        <references count="2">
          <reference field="0" count="1" selected="0">
            <x v="478"/>
          </reference>
          <reference field="3" count="1">
            <x v="212"/>
          </reference>
        </references>
      </pivotArea>
    </format>
    <format dxfId="5762">
      <pivotArea dataOnly="0" labelOnly="1" fieldPosition="0">
        <references count="2">
          <reference field="0" count="1" selected="0">
            <x v="479"/>
          </reference>
          <reference field="3" count="1">
            <x v="213"/>
          </reference>
        </references>
      </pivotArea>
    </format>
    <format dxfId="5761">
      <pivotArea dataOnly="0" labelOnly="1" fieldPosition="0">
        <references count="2">
          <reference field="0" count="1" selected="0">
            <x v="481"/>
          </reference>
          <reference field="3" count="1">
            <x v="215"/>
          </reference>
        </references>
      </pivotArea>
    </format>
    <format dxfId="5760">
      <pivotArea dataOnly="0" labelOnly="1" fieldPosition="0">
        <references count="2">
          <reference field="0" count="1" selected="0">
            <x v="485"/>
          </reference>
          <reference field="3" count="1">
            <x v="217"/>
          </reference>
        </references>
      </pivotArea>
    </format>
    <format dxfId="5759">
      <pivotArea dataOnly="0" labelOnly="1" fieldPosition="0">
        <references count="2">
          <reference field="0" count="1" selected="0">
            <x v="486"/>
          </reference>
          <reference field="3" count="1">
            <x v="218"/>
          </reference>
        </references>
      </pivotArea>
    </format>
    <format dxfId="5758">
      <pivotArea dataOnly="0" labelOnly="1" fieldPosition="0">
        <references count="2">
          <reference field="0" count="1" selected="0">
            <x v="488"/>
          </reference>
          <reference field="3" count="1">
            <x v="219"/>
          </reference>
        </references>
      </pivotArea>
    </format>
    <format dxfId="5757">
      <pivotArea dataOnly="0" labelOnly="1" fieldPosition="0">
        <references count="2">
          <reference field="0" count="1" selected="0">
            <x v="489"/>
          </reference>
          <reference field="3" count="1">
            <x v="220"/>
          </reference>
        </references>
      </pivotArea>
    </format>
    <format dxfId="5756">
      <pivotArea dataOnly="0" labelOnly="1" fieldPosition="0">
        <references count="2">
          <reference field="0" count="1" selected="0">
            <x v="490"/>
          </reference>
          <reference field="3" count="1">
            <x v="223"/>
          </reference>
        </references>
      </pivotArea>
    </format>
    <format dxfId="5755">
      <pivotArea dataOnly="0" labelOnly="1" fieldPosition="0">
        <references count="2">
          <reference field="0" count="1" selected="0">
            <x v="491"/>
          </reference>
          <reference field="3" count="1">
            <x v="235"/>
          </reference>
        </references>
      </pivotArea>
    </format>
    <format dxfId="5754">
      <pivotArea dataOnly="0" labelOnly="1" fieldPosition="0">
        <references count="2">
          <reference field="0" count="1" selected="0">
            <x v="492"/>
          </reference>
          <reference field="3" count="1">
            <x v="222"/>
          </reference>
        </references>
      </pivotArea>
    </format>
    <format dxfId="5753">
      <pivotArea dataOnly="0" labelOnly="1" fieldPosition="0">
        <references count="2">
          <reference field="0" count="1" selected="0">
            <x v="493"/>
          </reference>
          <reference field="3" count="1">
            <x v="226"/>
          </reference>
        </references>
      </pivotArea>
    </format>
    <format dxfId="5752">
      <pivotArea dataOnly="0" labelOnly="1" fieldPosition="0">
        <references count="2">
          <reference field="0" count="1" selected="0">
            <x v="495"/>
          </reference>
          <reference field="3" count="1">
            <x v="227"/>
          </reference>
        </references>
      </pivotArea>
    </format>
    <format dxfId="5751">
      <pivotArea dataOnly="0" labelOnly="1" fieldPosition="0">
        <references count="2">
          <reference field="0" count="1" selected="0">
            <x v="496"/>
          </reference>
          <reference field="3" count="1">
            <x v="228"/>
          </reference>
        </references>
      </pivotArea>
    </format>
    <format dxfId="5750">
      <pivotArea dataOnly="0" labelOnly="1" fieldPosition="0">
        <references count="2">
          <reference field="0" count="1" selected="0">
            <x v="497"/>
          </reference>
          <reference field="3" count="1">
            <x v="229"/>
          </reference>
        </references>
      </pivotArea>
    </format>
    <format dxfId="5749">
      <pivotArea dataOnly="0" labelOnly="1" fieldPosition="0">
        <references count="2">
          <reference field="0" count="1" selected="0">
            <x v="498"/>
          </reference>
          <reference field="3" count="1">
            <x v="230"/>
          </reference>
        </references>
      </pivotArea>
    </format>
    <format dxfId="5748">
      <pivotArea dataOnly="0" labelOnly="1" fieldPosition="0">
        <references count="2">
          <reference field="0" count="1" selected="0">
            <x v="500"/>
          </reference>
          <reference field="3" count="1">
            <x v="231"/>
          </reference>
        </references>
      </pivotArea>
    </format>
    <format dxfId="5747">
      <pivotArea dataOnly="0" labelOnly="1" fieldPosition="0">
        <references count="2">
          <reference field="0" count="1" selected="0">
            <x v="501"/>
          </reference>
          <reference field="3" count="1">
            <x v="232"/>
          </reference>
        </references>
      </pivotArea>
    </format>
    <format dxfId="5746">
      <pivotArea dataOnly="0" labelOnly="1" fieldPosition="0">
        <references count="2">
          <reference field="0" count="1" selected="0">
            <x v="503"/>
          </reference>
          <reference field="3" count="1">
            <x v="233"/>
          </reference>
        </references>
      </pivotArea>
    </format>
    <format dxfId="5745">
      <pivotArea dataOnly="0" labelOnly="1" fieldPosition="0">
        <references count="2">
          <reference field="0" count="1" selected="0">
            <x v="504"/>
          </reference>
          <reference field="3" count="1">
            <x v="234"/>
          </reference>
        </references>
      </pivotArea>
    </format>
    <format dxfId="5744">
      <pivotArea dataOnly="0" labelOnly="1" fieldPosition="0">
        <references count="2">
          <reference field="0" count="1" selected="0">
            <x v="505"/>
          </reference>
          <reference field="3" count="1">
            <x v="236"/>
          </reference>
        </references>
      </pivotArea>
    </format>
    <format dxfId="5743">
      <pivotArea type="all" dataOnly="0" outline="0" fieldPosition="0"/>
    </format>
    <format dxfId="574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741">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740">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5739">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5738">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5737">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5736">
      <pivotArea dataOnly="0" labelOnly="1" fieldPosition="0">
        <references count="1">
          <reference field="0" count="50">
            <x v="300"/>
            <x v="301"/>
            <x v="302"/>
            <x v="303"/>
            <x v="304"/>
            <x v="305"/>
            <x v="306"/>
            <x v="307"/>
            <x v="308"/>
            <x v="309"/>
            <x v="310"/>
            <x v="311"/>
            <x v="312"/>
            <x v="313"/>
            <x v="314"/>
            <x v="315"/>
            <x v="317"/>
            <x v="318"/>
            <x v="319"/>
            <x v="320"/>
            <x v="321"/>
            <x v="322"/>
            <x v="323"/>
            <x v="324"/>
            <x v="325"/>
            <x v="326"/>
            <x v="327"/>
            <x v="328"/>
            <x v="329"/>
            <x v="330"/>
            <x v="331"/>
            <x v="332"/>
            <x v="333"/>
            <x v="334"/>
            <x v="335"/>
            <x v="336"/>
            <x v="337"/>
            <x v="338"/>
            <x v="339"/>
            <x v="340"/>
            <x v="341"/>
            <x v="342"/>
            <x v="343"/>
            <x v="344"/>
            <x v="345"/>
            <x v="346"/>
            <x v="347"/>
            <x v="348"/>
            <x v="349"/>
            <x v="350"/>
          </reference>
        </references>
      </pivotArea>
    </format>
    <format dxfId="5735">
      <pivotArea dataOnly="0" labelOnly="1" fieldPosition="0">
        <references count="1">
          <reference field="0" count="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reference>
        </references>
      </pivotArea>
    </format>
    <format dxfId="5734">
      <pivotArea dataOnly="0" labelOnly="1" fieldPosition="0">
        <references count="1">
          <reference field="0" count="5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reference>
        </references>
      </pivotArea>
    </format>
    <format dxfId="5733">
      <pivotArea dataOnly="0" labelOnly="1" fieldPosition="0">
        <references count="1">
          <reference field="0" count="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reference>
        </references>
      </pivotArea>
    </format>
    <format dxfId="5732">
      <pivotArea dataOnly="0" labelOnly="1" fieldPosition="0">
        <references count="1">
          <reference field="0" count="10">
            <x v="501"/>
            <x v="502"/>
            <x v="503"/>
            <x v="504"/>
            <x v="505"/>
            <x v="506"/>
            <x v="507"/>
            <x v="508"/>
            <x v="509"/>
            <x v="510"/>
          </reference>
        </references>
      </pivotArea>
    </format>
    <format dxfId="5731">
      <pivotArea dataOnly="0" labelOnly="1" grandRow="1" outline="0" fieldPosition="0"/>
    </format>
    <format dxfId="5730">
      <pivotArea dataOnly="0" labelOnly="1" fieldPosition="0">
        <references count="2">
          <reference field="0" count="1" selected="0">
            <x v="0"/>
          </reference>
          <reference field="3" count="1">
            <x v="119"/>
          </reference>
        </references>
      </pivotArea>
    </format>
    <format dxfId="5729">
      <pivotArea dataOnly="0" labelOnly="1" fieldPosition="0">
        <references count="2">
          <reference field="0" count="1" selected="0">
            <x v="1"/>
          </reference>
          <reference field="3" count="1">
            <x v="120"/>
          </reference>
        </references>
      </pivotArea>
    </format>
    <format dxfId="5728">
      <pivotArea dataOnly="0" labelOnly="1" fieldPosition="0">
        <references count="2">
          <reference field="0" count="1" selected="0">
            <x v="2"/>
          </reference>
          <reference field="3" count="1">
            <x v="121"/>
          </reference>
        </references>
      </pivotArea>
    </format>
    <format dxfId="5727">
      <pivotArea dataOnly="0" labelOnly="1" fieldPosition="0">
        <references count="2">
          <reference field="0" count="1" selected="0">
            <x v="3"/>
          </reference>
          <reference field="3" count="1">
            <x v="125"/>
          </reference>
        </references>
      </pivotArea>
    </format>
    <format dxfId="5726">
      <pivotArea dataOnly="0" labelOnly="1" fieldPosition="0">
        <references count="2">
          <reference field="0" count="1" selected="0">
            <x v="4"/>
          </reference>
          <reference field="3" count="1">
            <x v="129"/>
          </reference>
        </references>
      </pivotArea>
    </format>
    <format dxfId="5725">
      <pivotArea dataOnly="0" labelOnly="1" fieldPosition="0">
        <references count="2">
          <reference field="0" count="1" selected="0">
            <x v="6"/>
          </reference>
          <reference field="3" count="1">
            <x v="132"/>
          </reference>
        </references>
      </pivotArea>
    </format>
    <format dxfId="5724">
      <pivotArea dataOnly="0" labelOnly="1" fieldPosition="0">
        <references count="2">
          <reference field="0" count="1" selected="0">
            <x v="7"/>
          </reference>
          <reference field="3" count="1">
            <x v="139"/>
          </reference>
        </references>
      </pivotArea>
    </format>
    <format dxfId="5723">
      <pivotArea dataOnly="0" labelOnly="1" fieldPosition="0">
        <references count="2">
          <reference field="0" count="1" selected="0">
            <x v="8"/>
          </reference>
          <reference field="3" count="1">
            <x v="145"/>
          </reference>
        </references>
      </pivotArea>
    </format>
    <format dxfId="5722">
      <pivotArea dataOnly="0" labelOnly="1" fieldPosition="0">
        <references count="2">
          <reference field="0" count="1" selected="0">
            <x v="9"/>
          </reference>
          <reference field="3" count="1">
            <x v="151"/>
          </reference>
        </references>
      </pivotArea>
    </format>
    <format dxfId="5721">
      <pivotArea dataOnly="0" labelOnly="1" fieldPosition="0">
        <references count="2">
          <reference field="0" count="1" selected="0">
            <x v="10"/>
          </reference>
          <reference field="3" count="1">
            <x v="158"/>
          </reference>
        </references>
      </pivotArea>
    </format>
    <format dxfId="5720">
      <pivotArea dataOnly="0" labelOnly="1" fieldPosition="0">
        <references count="2">
          <reference field="0" count="1" selected="0">
            <x v="11"/>
          </reference>
          <reference field="3" count="1">
            <x v="164"/>
          </reference>
        </references>
      </pivotArea>
    </format>
    <format dxfId="5719">
      <pivotArea dataOnly="0" labelOnly="1" fieldPosition="0">
        <references count="2">
          <reference field="0" count="1" selected="0">
            <x v="12"/>
          </reference>
          <reference field="3" count="1">
            <x v="166"/>
          </reference>
        </references>
      </pivotArea>
    </format>
    <format dxfId="5718">
      <pivotArea dataOnly="0" labelOnly="1" fieldPosition="0">
        <references count="2">
          <reference field="0" count="1" selected="0">
            <x v="13"/>
          </reference>
          <reference field="3" count="1">
            <x v="167"/>
          </reference>
        </references>
      </pivotArea>
    </format>
    <format dxfId="5717">
      <pivotArea dataOnly="0" labelOnly="1" fieldPosition="0">
        <references count="2">
          <reference field="0" count="1" selected="0">
            <x v="16"/>
          </reference>
          <reference field="3" count="1">
            <x v="177"/>
          </reference>
        </references>
      </pivotArea>
    </format>
    <format dxfId="5716">
      <pivotArea dataOnly="0" labelOnly="1" fieldPosition="0">
        <references count="2">
          <reference field="0" count="1" selected="0">
            <x v="17"/>
          </reference>
          <reference field="3" count="1">
            <x v="0"/>
          </reference>
        </references>
      </pivotArea>
    </format>
    <format dxfId="5715">
      <pivotArea dataOnly="0" labelOnly="1" fieldPosition="0">
        <references count="2">
          <reference field="0" count="1" selected="0">
            <x v="18"/>
          </reference>
          <reference field="3" count="1">
            <x v="1"/>
          </reference>
        </references>
      </pivotArea>
    </format>
    <format dxfId="5714">
      <pivotArea dataOnly="0" labelOnly="1" fieldPosition="0">
        <references count="2">
          <reference field="0" count="1" selected="0">
            <x v="19"/>
          </reference>
          <reference field="3" count="1">
            <x v="2"/>
          </reference>
        </references>
      </pivotArea>
    </format>
    <format dxfId="5713">
      <pivotArea dataOnly="0" labelOnly="1" fieldPosition="0">
        <references count="2">
          <reference field="0" count="1" selected="0">
            <x v="20"/>
          </reference>
          <reference field="3" count="1">
            <x v="3"/>
          </reference>
        </references>
      </pivotArea>
    </format>
    <format dxfId="5712">
      <pivotArea dataOnly="0" labelOnly="1" fieldPosition="0">
        <references count="2">
          <reference field="0" count="1" selected="0">
            <x v="21"/>
          </reference>
          <reference field="3" count="1">
            <x v="4"/>
          </reference>
        </references>
      </pivotArea>
    </format>
    <format dxfId="5711">
      <pivotArea dataOnly="0" labelOnly="1" fieldPosition="0">
        <references count="2">
          <reference field="0" count="1" selected="0">
            <x v="22"/>
          </reference>
          <reference field="3" count="1">
            <x v="123"/>
          </reference>
        </references>
      </pivotArea>
    </format>
    <format dxfId="5710">
      <pivotArea dataOnly="0" labelOnly="1" fieldPosition="0">
        <references count="2">
          <reference field="0" count="1" selected="0">
            <x v="23"/>
          </reference>
          <reference field="3" count="1">
            <x v="163"/>
          </reference>
        </references>
      </pivotArea>
    </format>
    <format dxfId="5709">
      <pivotArea dataOnly="0" labelOnly="1" fieldPosition="0">
        <references count="2">
          <reference field="0" count="1" selected="0">
            <x v="25"/>
          </reference>
          <reference field="3" count="1">
            <x v="177"/>
          </reference>
        </references>
      </pivotArea>
    </format>
    <format dxfId="5708">
      <pivotArea dataOnly="0" labelOnly="1" fieldPosition="0">
        <references count="2">
          <reference field="0" count="1" selected="0">
            <x v="26"/>
          </reference>
          <reference field="3" count="1">
            <x v="5"/>
          </reference>
        </references>
      </pivotArea>
    </format>
    <format dxfId="5707">
      <pivotArea dataOnly="0" labelOnly="1" fieldPosition="0">
        <references count="2">
          <reference field="0" count="1" selected="0">
            <x v="27"/>
          </reference>
          <reference field="3" count="1">
            <x v="83"/>
          </reference>
        </references>
      </pivotArea>
    </format>
    <format dxfId="5706">
      <pivotArea dataOnly="0" labelOnly="1" fieldPosition="0">
        <references count="2">
          <reference field="0" count="1" selected="0">
            <x v="28"/>
          </reference>
          <reference field="3" count="1">
            <x v="13"/>
          </reference>
        </references>
      </pivotArea>
    </format>
    <format dxfId="5705">
      <pivotArea dataOnly="0" labelOnly="1" fieldPosition="0">
        <references count="2">
          <reference field="0" count="1" selected="0">
            <x v="29"/>
          </reference>
          <reference field="3" count="1">
            <x v="21"/>
          </reference>
        </references>
      </pivotArea>
    </format>
    <format dxfId="5704">
      <pivotArea dataOnly="0" labelOnly="1" fieldPosition="0">
        <references count="2">
          <reference field="0" count="1" selected="0">
            <x v="30"/>
          </reference>
          <reference field="3" count="1">
            <x v="97"/>
          </reference>
        </references>
      </pivotArea>
    </format>
    <format dxfId="5703">
      <pivotArea dataOnly="0" labelOnly="1" fieldPosition="0">
        <references count="2">
          <reference field="0" count="1" selected="0">
            <x v="31"/>
          </reference>
          <reference field="3" count="1">
            <x v="61"/>
          </reference>
        </references>
      </pivotArea>
    </format>
    <format dxfId="5702">
      <pivotArea dataOnly="0" labelOnly="1" fieldPosition="0">
        <references count="2">
          <reference field="0" count="1" selected="0">
            <x v="32"/>
          </reference>
          <reference field="3" count="1">
            <x v="7"/>
          </reference>
        </references>
      </pivotArea>
    </format>
    <format dxfId="5701">
      <pivotArea dataOnly="0" labelOnly="1" fieldPosition="0">
        <references count="2">
          <reference field="0" count="1" selected="0">
            <x v="33"/>
          </reference>
          <reference field="3" count="1">
            <x v="11"/>
          </reference>
        </references>
      </pivotArea>
    </format>
    <format dxfId="5700">
      <pivotArea dataOnly="0" labelOnly="1" fieldPosition="0">
        <references count="2">
          <reference field="0" count="1" selected="0">
            <x v="34"/>
          </reference>
          <reference field="3" count="1">
            <x v="14"/>
          </reference>
        </references>
      </pivotArea>
    </format>
    <format dxfId="5699">
      <pivotArea dataOnly="0" labelOnly="1" fieldPosition="0">
        <references count="2">
          <reference field="0" count="1" selected="0">
            <x v="35"/>
          </reference>
          <reference field="3" count="1">
            <x v="21"/>
          </reference>
        </references>
      </pivotArea>
    </format>
    <format dxfId="5698">
      <pivotArea dataOnly="0" labelOnly="1" fieldPosition="0">
        <references count="2">
          <reference field="0" count="1" selected="0">
            <x v="36"/>
          </reference>
          <reference field="3" count="1">
            <x v="27"/>
          </reference>
        </references>
      </pivotArea>
    </format>
    <format dxfId="5697">
      <pivotArea dataOnly="0" labelOnly="1" fieldPosition="0">
        <references count="2">
          <reference field="0" count="1" selected="0">
            <x v="37"/>
          </reference>
          <reference field="3" count="1">
            <x v="39"/>
          </reference>
        </references>
      </pivotArea>
    </format>
    <format dxfId="5696">
      <pivotArea dataOnly="0" labelOnly="1" fieldPosition="0">
        <references count="2">
          <reference field="0" count="1" selected="0">
            <x v="38"/>
          </reference>
          <reference field="3" count="1">
            <x v="45"/>
          </reference>
        </references>
      </pivotArea>
    </format>
    <format dxfId="5695">
      <pivotArea dataOnly="0" labelOnly="1" fieldPosition="0">
        <references count="2">
          <reference field="0" count="1" selected="0">
            <x v="39"/>
          </reference>
          <reference field="3" count="1">
            <x v="66"/>
          </reference>
        </references>
      </pivotArea>
    </format>
    <format dxfId="5694">
      <pivotArea dataOnly="0" labelOnly="1" fieldPosition="0">
        <references count="2">
          <reference field="0" count="1" selected="0">
            <x v="40"/>
          </reference>
          <reference field="3" count="1">
            <x v="100"/>
          </reference>
        </references>
      </pivotArea>
    </format>
    <format dxfId="5693">
      <pivotArea dataOnly="0" labelOnly="1" fieldPosition="0">
        <references count="2">
          <reference field="0" count="1" selected="0">
            <x v="41"/>
          </reference>
          <reference field="3" count="1">
            <x v="162"/>
          </reference>
        </references>
      </pivotArea>
    </format>
    <format dxfId="5692">
      <pivotArea dataOnly="0" labelOnly="1" fieldPosition="0">
        <references count="2">
          <reference field="0" count="1" selected="0">
            <x v="42"/>
          </reference>
          <reference field="3" count="1">
            <x v="8"/>
          </reference>
        </references>
      </pivotArea>
    </format>
    <format dxfId="5691">
      <pivotArea dataOnly="0" labelOnly="1" fieldPosition="0">
        <references count="2">
          <reference field="0" count="1" selected="0">
            <x v="43"/>
          </reference>
          <reference field="3" count="1">
            <x v="10"/>
          </reference>
        </references>
      </pivotArea>
    </format>
    <format dxfId="5690">
      <pivotArea dataOnly="0" labelOnly="1" fieldPosition="0">
        <references count="2">
          <reference field="0" count="1" selected="0">
            <x v="44"/>
          </reference>
          <reference field="3" count="1">
            <x v="12"/>
          </reference>
        </references>
      </pivotArea>
    </format>
    <format dxfId="5689">
      <pivotArea dataOnly="0" labelOnly="1" fieldPosition="0">
        <references count="2">
          <reference field="0" count="1" selected="0">
            <x v="45"/>
          </reference>
          <reference field="3" count="1">
            <x v="16"/>
          </reference>
        </references>
      </pivotArea>
    </format>
    <format dxfId="5688">
      <pivotArea dataOnly="0" labelOnly="1" fieldPosition="0">
        <references count="2">
          <reference field="0" count="1" selected="0">
            <x v="46"/>
          </reference>
          <reference field="3" count="1">
            <x v="17"/>
          </reference>
        </references>
      </pivotArea>
    </format>
    <format dxfId="5687">
      <pivotArea dataOnly="0" labelOnly="1" fieldPosition="0">
        <references count="2">
          <reference field="0" count="1" selected="0">
            <x v="47"/>
          </reference>
          <reference field="3" count="1">
            <x v="19"/>
          </reference>
        </references>
      </pivotArea>
    </format>
    <format dxfId="5686">
      <pivotArea dataOnly="0" labelOnly="1" fieldPosition="0">
        <references count="2">
          <reference field="0" count="1" selected="0">
            <x v="48"/>
          </reference>
          <reference field="3" count="1">
            <x v="20"/>
          </reference>
        </references>
      </pivotArea>
    </format>
    <format dxfId="5685">
      <pivotArea dataOnly="0" labelOnly="1" fieldPosition="0">
        <references count="2">
          <reference field="0" count="1" selected="0">
            <x v="49"/>
          </reference>
          <reference field="3" count="1">
            <x v="21"/>
          </reference>
        </references>
      </pivotArea>
    </format>
    <format dxfId="5684">
      <pivotArea dataOnly="0" labelOnly="1" fieldPosition="0">
        <references count="2">
          <reference field="0" count="1" selected="0">
            <x v="52"/>
          </reference>
          <reference field="3" count="1">
            <x v="23"/>
          </reference>
        </references>
      </pivotArea>
    </format>
    <format dxfId="5683">
      <pivotArea dataOnly="0" labelOnly="1" fieldPosition="0">
        <references count="2">
          <reference field="0" count="1" selected="0">
            <x v="53"/>
          </reference>
          <reference field="3" count="1">
            <x v="28"/>
          </reference>
        </references>
      </pivotArea>
    </format>
    <format dxfId="5682">
      <pivotArea dataOnly="0" labelOnly="1" fieldPosition="0">
        <references count="2">
          <reference field="0" count="1" selected="0">
            <x v="54"/>
          </reference>
          <reference field="3" count="1">
            <x v="29"/>
          </reference>
        </references>
      </pivotArea>
    </format>
    <format dxfId="5681">
      <pivotArea dataOnly="0" labelOnly="1" fieldPosition="0">
        <references count="2">
          <reference field="0" count="1" selected="0">
            <x v="55"/>
          </reference>
          <reference field="3" count="1">
            <x v="33"/>
          </reference>
        </references>
      </pivotArea>
    </format>
    <format dxfId="5680">
      <pivotArea dataOnly="0" labelOnly="1" fieldPosition="0">
        <references count="2">
          <reference field="0" count="1" selected="0">
            <x v="56"/>
          </reference>
          <reference field="3" count="1">
            <x v="34"/>
          </reference>
        </references>
      </pivotArea>
    </format>
    <format dxfId="5679">
      <pivotArea dataOnly="0" labelOnly="1" fieldPosition="0">
        <references count="2">
          <reference field="0" count="1" selected="0">
            <x v="57"/>
          </reference>
          <reference field="3" count="1">
            <x v="36"/>
          </reference>
        </references>
      </pivotArea>
    </format>
    <format dxfId="5678">
      <pivotArea dataOnly="0" labelOnly="1" fieldPosition="0">
        <references count="2">
          <reference field="0" count="1" selected="0">
            <x v="58"/>
          </reference>
          <reference field="3" count="1">
            <x v="40"/>
          </reference>
        </references>
      </pivotArea>
    </format>
    <format dxfId="5677">
      <pivotArea dataOnly="0" labelOnly="1" fieldPosition="0">
        <references count="2">
          <reference field="0" count="1" selected="0">
            <x v="59"/>
          </reference>
          <reference field="3" count="1">
            <x v="42"/>
          </reference>
        </references>
      </pivotArea>
    </format>
    <format dxfId="5676">
      <pivotArea dataOnly="0" labelOnly="1" fieldPosition="0">
        <references count="2">
          <reference field="0" count="1" selected="0">
            <x v="60"/>
          </reference>
          <reference field="3" count="1">
            <x v="49"/>
          </reference>
        </references>
      </pivotArea>
    </format>
    <format dxfId="5675">
      <pivotArea dataOnly="0" labelOnly="1" fieldPosition="0">
        <references count="2">
          <reference field="0" count="1" selected="0">
            <x v="61"/>
          </reference>
          <reference field="3" count="1">
            <x v="50"/>
          </reference>
        </references>
      </pivotArea>
    </format>
    <format dxfId="5674">
      <pivotArea dataOnly="0" labelOnly="1" fieldPosition="0">
        <references count="2">
          <reference field="0" count="1" selected="0">
            <x v="62"/>
          </reference>
          <reference field="3" count="1">
            <x v="51"/>
          </reference>
        </references>
      </pivotArea>
    </format>
    <format dxfId="5673">
      <pivotArea dataOnly="0" labelOnly="1" fieldPosition="0">
        <references count="2">
          <reference field="0" count="1" selected="0">
            <x v="63"/>
          </reference>
          <reference field="3" count="1">
            <x v="54"/>
          </reference>
        </references>
      </pivotArea>
    </format>
    <format dxfId="5672">
      <pivotArea dataOnly="0" labelOnly="1" fieldPosition="0">
        <references count="2">
          <reference field="0" count="1" selected="0">
            <x v="64"/>
          </reference>
          <reference field="3" count="1">
            <x v="65"/>
          </reference>
        </references>
      </pivotArea>
    </format>
    <format dxfId="5671">
      <pivotArea dataOnly="0" labelOnly="1" fieldPosition="0">
        <references count="2">
          <reference field="0" count="1" selected="0">
            <x v="65"/>
          </reference>
          <reference field="3" count="1">
            <x v="67"/>
          </reference>
        </references>
      </pivotArea>
    </format>
    <format dxfId="5670">
      <pivotArea dataOnly="0" labelOnly="1" fieldPosition="0">
        <references count="2">
          <reference field="0" count="1" selected="0">
            <x v="66"/>
          </reference>
          <reference field="3" count="1">
            <x v="68"/>
          </reference>
        </references>
      </pivotArea>
    </format>
    <format dxfId="5669">
      <pivotArea dataOnly="0" labelOnly="1" fieldPosition="0">
        <references count="2">
          <reference field="0" count="1" selected="0">
            <x v="67"/>
          </reference>
          <reference field="3" count="1">
            <x v="69"/>
          </reference>
        </references>
      </pivotArea>
    </format>
    <format dxfId="5668">
      <pivotArea dataOnly="0" labelOnly="1" fieldPosition="0">
        <references count="2">
          <reference field="0" count="1" selected="0">
            <x v="68"/>
          </reference>
          <reference field="3" count="1">
            <x v="76"/>
          </reference>
        </references>
      </pivotArea>
    </format>
    <format dxfId="5667">
      <pivotArea dataOnly="0" labelOnly="1" fieldPosition="0">
        <references count="2">
          <reference field="0" count="1" selected="0">
            <x v="69"/>
          </reference>
          <reference field="3" count="1">
            <x v="79"/>
          </reference>
        </references>
      </pivotArea>
    </format>
    <format dxfId="5666">
      <pivotArea dataOnly="0" labelOnly="1" fieldPosition="0">
        <references count="2">
          <reference field="0" count="1" selected="0">
            <x v="70"/>
          </reference>
          <reference field="3" count="1">
            <x v="82"/>
          </reference>
        </references>
      </pivotArea>
    </format>
    <format dxfId="5665">
      <pivotArea dataOnly="0" labelOnly="1" fieldPosition="0">
        <references count="2">
          <reference field="0" count="1" selected="0">
            <x v="71"/>
          </reference>
          <reference field="3" count="1">
            <x v="97"/>
          </reference>
        </references>
      </pivotArea>
    </format>
    <format dxfId="5664">
      <pivotArea dataOnly="0" labelOnly="1" fieldPosition="0">
        <references count="2">
          <reference field="0" count="1" selected="0">
            <x v="72"/>
          </reference>
          <reference field="3" count="1">
            <x v="98"/>
          </reference>
        </references>
      </pivotArea>
    </format>
    <format dxfId="5663">
      <pivotArea dataOnly="0" labelOnly="1" fieldPosition="0">
        <references count="2">
          <reference field="0" count="1" selected="0">
            <x v="73"/>
          </reference>
          <reference field="3" count="1">
            <x v="99"/>
          </reference>
        </references>
      </pivotArea>
    </format>
    <format dxfId="5662">
      <pivotArea dataOnly="0" labelOnly="1" fieldPosition="0">
        <references count="2">
          <reference field="0" count="1" selected="0">
            <x v="75"/>
          </reference>
          <reference field="3" count="1">
            <x v="101"/>
          </reference>
        </references>
      </pivotArea>
    </format>
    <format dxfId="5661">
      <pivotArea dataOnly="0" labelOnly="1" fieldPosition="0">
        <references count="2">
          <reference field="0" count="1" selected="0">
            <x v="76"/>
          </reference>
          <reference field="3" count="1">
            <x v="103"/>
          </reference>
        </references>
      </pivotArea>
    </format>
    <format dxfId="5660">
      <pivotArea dataOnly="0" labelOnly="1" fieldPosition="0">
        <references count="2">
          <reference field="0" count="1" selected="0">
            <x v="77"/>
          </reference>
          <reference field="3" count="1">
            <x v="106"/>
          </reference>
        </references>
      </pivotArea>
    </format>
    <format dxfId="5659">
      <pivotArea dataOnly="0" labelOnly="1" fieldPosition="0">
        <references count="2">
          <reference field="0" count="1" selected="0">
            <x v="78"/>
          </reference>
          <reference field="3" count="1">
            <x v="108"/>
          </reference>
        </references>
      </pivotArea>
    </format>
    <format dxfId="5658">
      <pivotArea dataOnly="0" labelOnly="1" fieldPosition="0">
        <references count="2">
          <reference field="0" count="1" selected="0">
            <x v="79"/>
          </reference>
          <reference field="3" count="1">
            <x v="110"/>
          </reference>
        </references>
      </pivotArea>
    </format>
    <format dxfId="5657">
      <pivotArea dataOnly="0" labelOnly="1" fieldPosition="0">
        <references count="2">
          <reference field="0" count="1" selected="0">
            <x v="80"/>
          </reference>
          <reference field="3" count="1">
            <x v="111"/>
          </reference>
        </references>
      </pivotArea>
    </format>
    <format dxfId="5656">
      <pivotArea dataOnly="0" labelOnly="1" fieldPosition="0">
        <references count="2">
          <reference field="0" count="1" selected="0">
            <x v="81"/>
          </reference>
          <reference field="3" count="1">
            <x v="113"/>
          </reference>
        </references>
      </pivotArea>
    </format>
    <format dxfId="5655">
      <pivotArea dataOnly="0" labelOnly="1" fieldPosition="0">
        <references count="2">
          <reference field="0" count="1" selected="0">
            <x v="82"/>
          </reference>
          <reference field="3" count="1">
            <x v="114"/>
          </reference>
        </references>
      </pivotArea>
    </format>
    <format dxfId="5654">
      <pivotArea dataOnly="0" labelOnly="1" fieldPosition="0">
        <references count="2">
          <reference field="0" count="1" selected="0">
            <x v="83"/>
          </reference>
          <reference field="3" count="1">
            <x v="115"/>
          </reference>
        </references>
      </pivotArea>
    </format>
    <format dxfId="5653">
      <pivotArea dataOnly="0" labelOnly="1" fieldPosition="0">
        <references count="2">
          <reference field="0" count="1" selected="0">
            <x v="84"/>
          </reference>
          <reference field="3" count="1">
            <x v="129"/>
          </reference>
        </references>
      </pivotArea>
    </format>
    <format dxfId="5652">
      <pivotArea dataOnly="0" labelOnly="1" fieldPosition="0">
        <references count="2">
          <reference field="0" count="1" selected="0">
            <x v="85"/>
          </reference>
          <reference field="3" count="1">
            <x v="130"/>
          </reference>
        </references>
      </pivotArea>
    </format>
    <format dxfId="5651">
      <pivotArea dataOnly="0" labelOnly="1" fieldPosition="0">
        <references count="2">
          <reference field="0" count="1" selected="0">
            <x v="86"/>
          </reference>
          <reference field="3" count="1">
            <x v="131"/>
          </reference>
        </references>
      </pivotArea>
    </format>
    <format dxfId="5650">
      <pivotArea dataOnly="0" labelOnly="1" fieldPosition="0">
        <references count="2">
          <reference field="0" count="1" selected="0">
            <x v="87"/>
          </reference>
          <reference field="3" count="1">
            <x v="134"/>
          </reference>
        </references>
      </pivotArea>
    </format>
    <format dxfId="5649">
      <pivotArea dataOnly="0" labelOnly="1" fieldPosition="0">
        <references count="2">
          <reference field="0" count="1" selected="0">
            <x v="88"/>
          </reference>
          <reference field="3" count="1">
            <x v="138"/>
          </reference>
        </references>
      </pivotArea>
    </format>
    <format dxfId="5648">
      <pivotArea dataOnly="0" labelOnly="1" fieldPosition="0">
        <references count="2">
          <reference field="0" count="1" selected="0">
            <x v="89"/>
          </reference>
          <reference field="3" count="1">
            <x v="139"/>
          </reference>
        </references>
      </pivotArea>
    </format>
    <format dxfId="5647">
      <pivotArea dataOnly="0" labelOnly="1" fieldPosition="0">
        <references count="2">
          <reference field="0" count="1" selected="0">
            <x v="90"/>
          </reference>
          <reference field="3" count="1">
            <x v="144"/>
          </reference>
        </references>
      </pivotArea>
    </format>
    <format dxfId="5646">
      <pivotArea dataOnly="0" labelOnly="1" fieldPosition="0">
        <references count="2">
          <reference field="0" count="1" selected="0">
            <x v="91"/>
          </reference>
          <reference field="3" count="1">
            <x v="145"/>
          </reference>
        </references>
      </pivotArea>
    </format>
    <format dxfId="5645">
      <pivotArea dataOnly="0" labelOnly="1" fieldPosition="0">
        <references count="2">
          <reference field="0" count="1" selected="0">
            <x v="92"/>
          </reference>
          <reference field="3" count="1">
            <x v="146"/>
          </reference>
        </references>
      </pivotArea>
    </format>
    <format dxfId="5644">
      <pivotArea dataOnly="0" labelOnly="1" fieldPosition="0">
        <references count="2">
          <reference field="0" count="1" selected="0">
            <x v="93"/>
          </reference>
          <reference field="3" count="1">
            <x v="147"/>
          </reference>
        </references>
      </pivotArea>
    </format>
    <format dxfId="5643">
      <pivotArea dataOnly="0" labelOnly="1" fieldPosition="0">
        <references count="2">
          <reference field="0" count="1" selected="0">
            <x v="94"/>
          </reference>
          <reference field="3" count="1">
            <x v="149"/>
          </reference>
        </references>
      </pivotArea>
    </format>
    <format dxfId="5642">
      <pivotArea dataOnly="0" labelOnly="1" fieldPosition="0">
        <references count="2">
          <reference field="0" count="1" selected="0">
            <x v="95"/>
          </reference>
          <reference field="3" count="1">
            <x v="150"/>
          </reference>
        </references>
      </pivotArea>
    </format>
    <format dxfId="5641">
      <pivotArea dataOnly="0" labelOnly="1" fieldPosition="0">
        <references count="2">
          <reference field="0" count="1" selected="0">
            <x v="98"/>
          </reference>
          <reference field="3" count="1">
            <x v="151"/>
          </reference>
        </references>
      </pivotArea>
    </format>
    <format dxfId="5640">
      <pivotArea dataOnly="0" labelOnly="1" fieldPosition="0">
        <references count="2">
          <reference field="0" count="1" selected="0">
            <x v="99"/>
          </reference>
          <reference field="3" count="1">
            <x v="152"/>
          </reference>
        </references>
      </pivotArea>
    </format>
    <format dxfId="5639">
      <pivotArea dataOnly="0" labelOnly="1" fieldPosition="0">
        <references count="2">
          <reference field="0" count="1" selected="0">
            <x v="100"/>
          </reference>
          <reference field="3" count="1">
            <x v="156"/>
          </reference>
        </references>
      </pivotArea>
    </format>
    <format dxfId="5638">
      <pivotArea dataOnly="0" labelOnly="1" fieldPosition="0">
        <references count="2">
          <reference field="0" count="1" selected="0">
            <x v="103"/>
          </reference>
          <reference field="3" count="1">
            <x v="157"/>
          </reference>
        </references>
      </pivotArea>
    </format>
    <format dxfId="5637">
      <pivotArea dataOnly="0" labelOnly="1" fieldPosition="0">
        <references count="2">
          <reference field="0" count="1" selected="0">
            <x v="104"/>
          </reference>
          <reference field="3" count="1">
            <x v="159"/>
          </reference>
        </references>
      </pivotArea>
    </format>
    <format dxfId="5636">
      <pivotArea dataOnly="0" labelOnly="1" fieldPosition="0">
        <references count="2">
          <reference field="0" count="1" selected="0">
            <x v="106"/>
          </reference>
          <reference field="3" count="1">
            <x v="162"/>
          </reference>
        </references>
      </pivotArea>
    </format>
    <format dxfId="5635">
      <pivotArea dataOnly="0" labelOnly="1" fieldPosition="0">
        <references count="2">
          <reference field="0" count="1" selected="0">
            <x v="107"/>
          </reference>
          <reference field="3" count="1">
            <x v="25"/>
          </reference>
        </references>
      </pivotArea>
    </format>
    <format dxfId="5634">
      <pivotArea dataOnly="0" labelOnly="1" fieldPosition="0">
        <references count="2">
          <reference field="0" count="1" selected="0">
            <x v="108"/>
          </reference>
          <reference field="3" count="1">
            <x v="30"/>
          </reference>
        </references>
      </pivotArea>
    </format>
    <format dxfId="5633">
      <pivotArea dataOnly="0" labelOnly="1" fieldPosition="0">
        <references count="2">
          <reference field="0" count="1" selected="0">
            <x v="109"/>
          </reference>
          <reference field="3" count="1">
            <x v="31"/>
          </reference>
        </references>
      </pivotArea>
    </format>
    <format dxfId="5632">
      <pivotArea dataOnly="0" labelOnly="1" fieldPosition="0">
        <references count="2">
          <reference field="0" count="1" selected="0">
            <x v="110"/>
          </reference>
          <reference field="3" count="1">
            <x v="35"/>
          </reference>
        </references>
      </pivotArea>
    </format>
    <format dxfId="5631">
      <pivotArea dataOnly="0" labelOnly="1" fieldPosition="0">
        <references count="2">
          <reference field="0" count="1" selected="0">
            <x v="111"/>
          </reference>
          <reference field="3" count="1">
            <x v="41"/>
          </reference>
        </references>
      </pivotArea>
    </format>
    <format dxfId="5630">
      <pivotArea dataOnly="0" labelOnly="1" fieldPosition="0">
        <references count="2">
          <reference field="0" count="1" selected="0">
            <x v="112"/>
          </reference>
          <reference field="3" count="1">
            <x v="46"/>
          </reference>
        </references>
      </pivotArea>
    </format>
    <format dxfId="5629">
      <pivotArea dataOnly="0" labelOnly="1" fieldPosition="0">
        <references count="2">
          <reference field="0" count="1" selected="0">
            <x v="113"/>
          </reference>
          <reference field="3" count="1">
            <x v="52"/>
          </reference>
        </references>
      </pivotArea>
    </format>
    <format dxfId="5628">
      <pivotArea dataOnly="0" labelOnly="1" fieldPosition="0">
        <references count="2">
          <reference field="0" count="1" selected="0">
            <x v="114"/>
          </reference>
          <reference field="3" count="1">
            <x v="53"/>
          </reference>
        </references>
      </pivotArea>
    </format>
    <format dxfId="5627">
      <pivotArea dataOnly="0" labelOnly="1" fieldPosition="0">
        <references count="2">
          <reference field="0" count="1" selected="0">
            <x v="115"/>
          </reference>
          <reference field="3" count="1">
            <x v="60"/>
          </reference>
        </references>
      </pivotArea>
    </format>
    <format dxfId="5626">
      <pivotArea dataOnly="0" labelOnly="1" fieldPosition="0">
        <references count="2">
          <reference field="0" count="1" selected="0">
            <x v="116"/>
          </reference>
          <reference field="3" count="1">
            <x v="105"/>
          </reference>
        </references>
      </pivotArea>
    </format>
    <format dxfId="5625">
      <pivotArea dataOnly="0" labelOnly="1" fieldPosition="0">
        <references count="2">
          <reference field="0" count="1" selected="0">
            <x v="117"/>
          </reference>
          <reference field="3" count="1">
            <x v="32"/>
          </reference>
        </references>
      </pivotArea>
    </format>
    <format dxfId="5624">
      <pivotArea dataOnly="0" labelOnly="1" fieldPosition="0">
        <references count="2">
          <reference field="0" count="1" selected="0">
            <x v="118"/>
          </reference>
          <reference field="3" count="1">
            <x v="43"/>
          </reference>
        </references>
      </pivotArea>
    </format>
    <format dxfId="5623">
      <pivotArea dataOnly="0" labelOnly="1" fieldPosition="0">
        <references count="2">
          <reference field="0" count="1" selected="0">
            <x v="119"/>
          </reference>
          <reference field="3" count="1">
            <x v="80"/>
          </reference>
        </references>
      </pivotArea>
    </format>
    <format dxfId="5622">
      <pivotArea dataOnly="0" labelOnly="1" fieldPosition="0">
        <references count="2">
          <reference field="0" count="1" selected="0">
            <x v="120"/>
          </reference>
          <reference field="3" count="1">
            <x v="81"/>
          </reference>
        </references>
      </pivotArea>
    </format>
    <format dxfId="5621">
      <pivotArea dataOnly="0" labelOnly="1" fieldPosition="0">
        <references count="2">
          <reference field="0" count="1" selected="0">
            <x v="121"/>
          </reference>
          <reference field="3" count="1">
            <x v="106"/>
          </reference>
        </references>
      </pivotArea>
    </format>
    <format dxfId="5620">
      <pivotArea dataOnly="0" labelOnly="1" fieldPosition="0">
        <references count="2">
          <reference field="0" count="1" selected="0">
            <x v="122"/>
          </reference>
          <reference field="3" count="1">
            <x v="113"/>
          </reference>
        </references>
      </pivotArea>
    </format>
    <format dxfId="5619">
      <pivotArea dataOnly="0" labelOnly="1" fieldPosition="0">
        <references count="2">
          <reference field="0" count="1" selected="0">
            <x v="123"/>
          </reference>
          <reference field="3" count="1">
            <x v="163"/>
          </reference>
        </references>
      </pivotArea>
    </format>
    <format dxfId="5618">
      <pivotArea dataOnly="0" labelOnly="1" fieldPosition="0">
        <references count="2">
          <reference field="0" count="1" selected="0">
            <x v="125"/>
          </reference>
          <reference field="3" count="1">
            <x v="165"/>
          </reference>
        </references>
      </pivotArea>
    </format>
    <format dxfId="5617">
      <pivotArea dataOnly="0" labelOnly="1" fieldPosition="0">
        <references count="2">
          <reference field="0" count="1" selected="0">
            <x v="126"/>
          </reference>
          <reference field="3" count="1">
            <x v="166"/>
          </reference>
        </references>
      </pivotArea>
    </format>
    <format dxfId="5616">
      <pivotArea dataOnly="0" labelOnly="1" fieldPosition="0">
        <references count="2">
          <reference field="0" count="1" selected="0">
            <x v="129"/>
          </reference>
          <reference field="3" count="1">
            <x v="167"/>
          </reference>
        </references>
      </pivotArea>
    </format>
    <format dxfId="5615">
      <pivotArea dataOnly="0" labelOnly="1" fieldPosition="0">
        <references count="2">
          <reference field="0" count="1" selected="0">
            <x v="130"/>
          </reference>
          <reference field="3" count="1">
            <x v="168"/>
          </reference>
        </references>
      </pivotArea>
    </format>
    <format dxfId="5614">
      <pivotArea dataOnly="0" labelOnly="1" fieldPosition="0">
        <references count="2">
          <reference field="0" count="1" selected="0">
            <x v="132"/>
          </reference>
          <reference field="3" count="1">
            <x v="169"/>
          </reference>
        </references>
      </pivotArea>
    </format>
    <format dxfId="5613">
      <pivotArea dataOnly="0" labelOnly="1" fieldPosition="0">
        <references count="2">
          <reference field="0" count="1" selected="0">
            <x v="133"/>
          </reference>
          <reference field="3" count="1">
            <x v="171"/>
          </reference>
        </references>
      </pivotArea>
    </format>
    <format dxfId="5612">
      <pivotArea dataOnly="0" labelOnly="1" fieldPosition="0">
        <references count="2">
          <reference field="0" count="1" selected="0">
            <x v="135"/>
          </reference>
          <reference field="3" count="1">
            <x v="172"/>
          </reference>
        </references>
      </pivotArea>
    </format>
    <format dxfId="5611">
      <pivotArea dataOnly="0" labelOnly="1" fieldPosition="0">
        <references count="2">
          <reference field="0" count="1" selected="0">
            <x v="138"/>
          </reference>
          <reference field="3" count="1">
            <x v="173"/>
          </reference>
        </references>
      </pivotArea>
    </format>
    <format dxfId="5610">
      <pivotArea dataOnly="0" labelOnly="1" fieldPosition="0">
        <references count="2">
          <reference field="0" count="1" selected="0">
            <x v="139"/>
          </reference>
          <reference field="3" count="1">
            <x v="176"/>
          </reference>
        </references>
      </pivotArea>
    </format>
    <format dxfId="5609">
      <pivotArea dataOnly="0" labelOnly="1" fieldPosition="0">
        <references count="2">
          <reference field="0" count="1" selected="0">
            <x v="140"/>
          </reference>
          <reference field="3" count="1">
            <x v="177"/>
          </reference>
        </references>
      </pivotArea>
    </format>
    <format dxfId="5608">
      <pivotArea dataOnly="0" labelOnly="1" fieldPosition="0">
        <references count="2">
          <reference field="0" count="1" selected="0">
            <x v="141"/>
          </reference>
          <reference field="3" count="1">
            <x v="178"/>
          </reference>
        </references>
      </pivotArea>
    </format>
    <format dxfId="5607">
      <pivotArea dataOnly="0" labelOnly="1" fieldPosition="0">
        <references count="2">
          <reference field="0" count="1" selected="0">
            <x v="143"/>
          </reference>
          <reference field="3" count="1">
            <x v="180"/>
          </reference>
        </references>
      </pivotArea>
    </format>
    <format dxfId="5606">
      <pivotArea dataOnly="0" labelOnly="1" fieldPosition="0">
        <references count="2">
          <reference field="0" count="1" selected="0">
            <x v="144"/>
          </reference>
          <reference field="3" count="1">
            <x v="181"/>
          </reference>
        </references>
      </pivotArea>
    </format>
    <format dxfId="5605">
      <pivotArea dataOnly="0" labelOnly="1" fieldPosition="0">
        <references count="2">
          <reference field="0" count="1" selected="0">
            <x v="147"/>
          </reference>
          <reference field="3" count="1">
            <x v="182"/>
          </reference>
        </references>
      </pivotArea>
    </format>
    <format dxfId="5604">
      <pivotArea dataOnly="0" labelOnly="1" fieldPosition="0">
        <references count="2">
          <reference field="0" count="1" selected="0">
            <x v="148"/>
          </reference>
          <reference field="3" count="1">
            <x v="183"/>
          </reference>
        </references>
      </pivotArea>
    </format>
    <format dxfId="5603">
      <pivotArea dataOnly="0" labelOnly="1" fieldPosition="0">
        <references count="2">
          <reference field="0" count="1" selected="0">
            <x v="149"/>
          </reference>
          <reference field="3" count="1">
            <x v="185"/>
          </reference>
        </references>
      </pivotArea>
    </format>
    <format dxfId="5602">
      <pivotArea dataOnly="0" labelOnly="1" fieldPosition="0">
        <references count="2">
          <reference field="0" count="1" selected="0">
            <x v="150"/>
          </reference>
          <reference field="3" count="1">
            <x v="195"/>
          </reference>
        </references>
      </pivotArea>
    </format>
    <format dxfId="5601">
      <pivotArea dataOnly="0" labelOnly="1" fieldPosition="0">
        <references count="2">
          <reference field="0" count="1" selected="0">
            <x v="154"/>
          </reference>
          <reference field="3" count="1">
            <x v="196"/>
          </reference>
        </references>
      </pivotArea>
    </format>
    <format dxfId="5600">
      <pivotArea dataOnly="0" labelOnly="1" fieldPosition="0">
        <references count="2">
          <reference field="0" count="1" selected="0">
            <x v="157"/>
          </reference>
          <reference field="3" count="1">
            <x v="199"/>
          </reference>
        </references>
      </pivotArea>
    </format>
    <format dxfId="5599">
      <pivotArea dataOnly="0" labelOnly="1" fieldPosition="0">
        <references count="2">
          <reference field="0" count="1" selected="0">
            <x v="158"/>
          </reference>
          <reference field="3" count="1">
            <x v="201"/>
          </reference>
        </references>
      </pivotArea>
    </format>
    <format dxfId="5598">
      <pivotArea dataOnly="0" labelOnly="1" fieldPosition="0">
        <references count="2">
          <reference field="0" count="1" selected="0">
            <x v="159"/>
          </reference>
          <reference field="3" count="1">
            <x v="225"/>
          </reference>
        </references>
      </pivotArea>
    </format>
    <format dxfId="5597">
      <pivotArea dataOnly="0" labelOnly="1" fieldPosition="0">
        <references count="2">
          <reference field="0" count="1" selected="0">
            <x v="160"/>
          </reference>
          <reference field="3" count="1">
            <x v="237"/>
          </reference>
        </references>
      </pivotArea>
    </format>
    <format dxfId="5596">
      <pivotArea dataOnly="0" labelOnly="1" fieldPosition="0">
        <references count="2">
          <reference field="0" count="1" selected="0">
            <x v="161"/>
          </reference>
          <reference field="3" count="1">
            <x v="239"/>
          </reference>
        </references>
      </pivotArea>
    </format>
    <format dxfId="5595">
      <pivotArea dataOnly="0" labelOnly="1" fieldPosition="0">
        <references count="2">
          <reference field="0" count="1" selected="0">
            <x v="162"/>
          </reference>
          <reference field="3" count="1">
            <x v="169"/>
          </reference>
        </references>
      </pivotArea>
    </format>
    <format dxfId="5594">
      <pivotArea dataOnly="0" labelOnly="1" fieldPosition="0">
        <references count="2">
          <reference field="0" count="1" selected="0">
            <x v="163"/>
          </reference>
          <reference field="3" count="1">
            <x v="9"/>
          </reference>
        </references>
      </pivotArea>
    </format>
    <format dxfId="5593">
      <pivotArea dataOnly="0" labelOnly="1" fieldPosition="0">
        <references count="2">
          <reference field="0" count="1" selected="0">
            <x v="164"/>
          </reference>
          <reference field="3" count="1">
            <x v="15"/>
          </reference>
        </references>
      </pivotArea>
    </format>
    <format dxfId="5592">
      <pivotArea dataOnly="0" labelOnly="1" fieldPosition="0">
        <references count="2">
          <reference field="0" count="1" selected="0">
            <x v="165"/>
          </reference>
          <reference field="3" count="1">
            <x v="24"/>
          </reference>
        </references>
      </pivotArea>
    </format>
    <format dxfId="5591">
      <pivotArea dataOnly="0" labelOnly="1" fieldPosition="0">
        <references count="2">
          <reference field="0" count="1" selected="0">
            <x v="166"/>
          </reference>
          <reference field="3" count="1">
            <x v="26"/>
          </reference>
        </references>
      </pivotArea>
    </format>
    <format dxfId="5590">
      <pivotArea dataOnly="0" labelOnly="1" fieldPosition="0">
        <references count="2">
          <reference field="0" count="1" selected="0">
            <x v="167"/>
          </reference>
          <reference field="3" count="1">
            <x v="37"/>
          </reference>
        </references>
      </pivotArea>
    </format>
    <format dxfId="5589">
      <pivotArea dataOnly="0" labelOnly="1" fieldPosition="0">
        <references count="2">
          <reference field="0" count="1" selected="0">
            <x v="168"/>
          </reference>
          <reference field="3" count="1">
            <x v="38"/>
          </reference>
        </references>
      </pivotArea>
    </format>
    <format dxfId="5588">
      <pivotArea dataOnly="0" labelOnly="1" fieldPosition="0">
        <references count="2">
          <reference field="0" count="1" selected="0">
            <x v="169"/>
          </reference>
          <reference field="3" count="1">
            <x v="77"/>
          </reference>
        </references>
      </pivotArea>
    </format>
    <format dxfId="5587">
      <pivotArea dataOnly="0" labelOnly="1" fieldPosition="0">
        <references count="2">
          <reference field="0" count="1" selected="0">
            <x v="170"/>
          </reference>
          <reference field="3" count="1">
            <x v="96"/>
          </reference>
        </references>
      </pivotArea>
    </format>
    <format dxfId="5586">
      <pivotArea dataOnly="0" labelOnly="1" fieldPosition="0">
        <references count="2">
          <reference field="0" count="1" selected="0">
            <x v="172"/>
          </reference>
          <reference field="3" count="1">
            <x v="99"/>
          </reference>
        </references>
      </pivotArea>
    </format>
    <format dxfId="5585">
      <pivotArea dataOnly="0" labelOnly="1" fieldPosition="0">
        <references count="2">
          <reference field="0" count="1" selected="0">
            <x v="173"/>
          </reference>
          <reference field="3" count="1">
            <x v="101"/>
          </reference>
        </references>
      </pivotArea>
    </format>
    <format dxfId="5584">
      <pivotArea dataOnly="0" labelOnly="1" fieldPosition="0">
        <references count="2">
          <reference field="0" count="1" selected="0">
            <x v="175"/>
          </reference>
          <reference field="3" count="1">
            <x v="104"/>
          </reference>
        </references>
      </pivotArea>
    </format>
    <format dxfId="5583">
      <pivotArea dataOnly="0" labelOnly="1" fieldPosition="0">
        <references count="2">
          <reference field="0" count="1" selected="0">
            <x v="176"/>
          </reference>
          <reference field="3" count="1">
            <x v="106"/>
          </reference>
        </references>
      </pivotArea>
    </format>
    <format dxfId="5582">
      <pivotArea dataOnly="0" labelOnly="1" fieldPosition="0">
        <references count="2">
          <reference field="0" count="1" selected="0">
            <x v="177"/>
          </reference>
          <reference field="3" count="1">
            <x v="107"/>
          </reference>
        </references>
      </pivotArea>
    </format>
    <format dxfId="5581">
      <pivotArea dataOnly="0" labelOnly="1" fieldPosition="0">
        <references count="2">
          <reference field="0" count="1" selected="0">
            <x v="178"/>
          </reference>
          <reference field="3" count="1">
            <x v="112"/>
          </reference>
        </references>
      </pivotArea>
    </format>
    <format dxfId="5580">
      <pivotArea dataOnly="0" labelOnly="1" fieldPosition="0">
        <references count="2">
          <reference field="0" count="1" selected="0">
            <x v="179"/>
          </reference>
          <reference field="3" count="1">
            <x v="114"/>
          </reference>
        </references>
      </pivotArea>
    </format>
    <format dxfId="5579">
      <pivotArea dataOnly="0" labelOnly="1" fieldPosition="0">
        <references count="2">
          <reference field="0" count="1" selected="0">
            <x v="180"/>
          </reference>
          <reference field="3" count="1">
            <x v="124"/>
          </reference>
        </references>
      </pivotArea>
    </format>
    <format dxfId="5578">
      <pivotArea dataOnly="0" labelOnly="1" fieldPosition="0">
        <references count="2">
          <reference field="0" count="1" selected="0">
            <x v="182"/>
          </reference>
          <reference field="3" count="1">
            <x v="125"/>
          </reference>
        </references>
      </pivotArea>
    </format>
    <format dxfId="5577">
      <pivotArea dataOnly="0" labelOnly="1" fieldPosition="0">
        <references count="2">
          <reference field="0" count="1" selected="0">
            <x v="183"/>
          </reference>
          <reference field="3" count="1">
            <x v="126"/>
          </reference>
        </references>
      </pivotArea>
    </format>
    <format dxfId="5576">
      <pivotArea dataOnly="0" labelOnly="1" fieldPosition="0">
        <references count="2">
          <reference field="0" count="1" selected="0">
            <x v="185"/>
          </reference>
          <reference field="3" count="1">
            <x v="127"/>
          </reference>
        </references>
      </pivotArea>
    </format>
    <format dxfId="5575">
      <pivotArea dataOnly="0" labelOnly="1" fieldPosition="0">
        <references count="2">
          <reference field="0" count="1" selected="0">
            <x v="186"/>
          </reference>
          <reference field="3" count="1">
            <x v="136"/>
          </reference>
        </references>
      </pivotArea>
    </format>
    <format dxfId="5574">
      <pivotArea dataOnly="0" labelOnly="1" fieldPosition="0">
        <references count="2">
          <reference field="0" count="1" selected="0">
            <x v="187"/>
          </reference>
          <reference field="3" count="1">
            <x v="137"/>
          </reference>
        </references>
      </pivotArea>
    </format>
    <format dxfId="5573">
      <pivotArea dataOnly="0" labelOnly="1" fieldPosition="0">
        <references count="2">
          <reference field="0" count="1" selected="0">
            <x v="189"/>
          </reference>
          <reference field="3" count="1">
            <x v="138"/>
          </reference>
        </references>
      </pivotArea>
    </format>
    <format dxfId="5572">
      <pivotArea dataOnly="0" labelOnly="1" fieldPosition="0">
        <references count="2">
          <reference field="0" count="1" selected="0">
            <x v="190"/>
          </reference>
          <reference field="3" count="1">
            <x v="139"/>
          </reference>
        </references>
      </pivotArea>
    </format>
    <format dxfId="5571">
      <pivotArea dataOnly="0" labelOnly="1" fieldPosition="0">
        <references count="2">
          <reference field="0" count="1" selected="0">
            <x v="192"/>
          </reference>
          <reference field="3" count="1">
            <x v="140"/>
          </reference>
        </references>
      </pivotArea>
    </format>
    <format dxfId="5570">
      <pivotArea dataOnly="0" labelOnly="1" fieldPosition="0">
        <references count="2">
          <reference field="0" count="1" selected="0">
            <x v="193"/>
          </reference>
          <reference field="3" count="1">
            <x v="142"/>
          </reference>
        </references>
      </pivotArea>
    </format>
    <format dxfId="5569">
      <pivotArea dataOnly="0" labelOnly="1" fieldPosition="0">
        <references count="2">
          <reference field="0" count="1" selected="0">
            <x v="195"/>
          </reference>
          <reference field="3" count="1">
            <x v="143"/>
          </reference>
        </references>
      </pivotArea>
    </format>
    <format dxfId="5568">
      <pivotArea dataOnly="0" labelOnly="1" fieldPosition="0">
        <references count="2">
          <reference field="0" count="1" selected="0">
            <x v="197"/>
          </reference>
          <reference field="3" count="1">
            <x v="144"/>
          </reference>
        </references>
      </pivotArea>
    </format>
    <format dxfId="5567">
      <pivotArea dataOnly="0" labelOnly="1" fieldPosition="0">
        <references count="2">
          <reference field="0" count="1" selected="0">
            <x v="198"/>
          </reference>
          <reference field="3" count="1">
            <x v="145"/>
          </reference>
        </references>
      </pivotArea>
    </format>
    <format dxfId="5566">
      <pivotArea dataOnly="0" labelOnly="1" fieldPosition="0">
        <references count="2">
          <reference field="0" count="1" selected="0">
            <x v="200"/>
          </reference>
          <reference field="3" count="1">
            <x v="147"/>
          </reference>
        </references>
      </pivotArea>
    </format>
    <format dxfId="5565">
      <pivotArea dataOnly="0" labelOnly="1" fieldPosition="0">
        <references count="2">
          <reference field="0" count="1" selected="0">
            <x v="203"/>
          </reference>
          <reference field="3" count="1">
            <x v="148"/>
          </reference>
        </references>
      </pivotArea>
    </format>
    <format dxfId="5564">
      <pivotArea dataOnly="0" labelOnly="1" fieldPosition="0">
        <references count="2">
          <reference field="0" count="1" selected="0">
            <x v="205"/>
          </reference>
          <reference field="3" count="1">
            <x v="151"/>
          </reference>
        </references>
      </pivotArea>
    </format>
    <format dxfId="5563">
      <pivotArea dataOnly="0" labelOnly="1" fieldPosition="0">
        <references count="2">
          <reference field="0" count="1" selected="0">
            <x v="206"/>
          </reference>
          <reference field="3" count="1">
            <x v="153"/>
          </reference>
        </references>
      </pivotArea>
    </format>
    <format dxfId="5562">
      <pivotArea dataOnly="0" labelOnly="1" fieldPosition="0">
        <references count="2">
          <reference field="0" count="1" selected="0">
            <x v="207"/>
          </reference>
          <reference field="3" count="1">
            <x v="154"/>
          </reference>
        </references>
      </pivotArea>
    </format>
    <format dxfId="5561">
      <pivotArea dataOnly="0" labelOnly="1" fieldPosition="0">
        <references count="2">
          <reference field="0" count="1" selected="0">
            <x v="209"/>
          </reference>
          <reference field="3" count="1">
            <x v="155"/>
          </reference>
        </references>
      </pivotArea>
    </format>
    <format dxfId="5560">
      <pivotArea dataOnly="0" labelOnly="1" fieldPosition="0">
        <references count="2">
          <reference field="0" count="1" selected="0">
            <x v="212"/>
          </reference>
          <reference field="3" count="1">
            <x v="156"/>
          </reference>
        </references>
      </pivotArea>
    </format>
    <format dxfId="5559">
      <pivotArea dataOnly="0" labelOnly="1" fieldPosition="0">
        <references count="2">
          <reference field="0" count="1" selected="0">
            <x v="214"/>
          </reference>
          <reference field="3" count="1">
            <x v="157"/>
          </reference>
        </references>
      </pivotArea>
    </format>
    <format dxfId="5558">
      <pivotArea dataOnly="0" labelOnly="1" fieldPosition="0">
        <references count="2">
          <reference field="0" count="1" selected="0">
            <x v="215"/>
          </reference>
          <reference field="3" count="1">
            <x v="158"/>
          </reference>
        </references>
      </pivotArea>
    </format>
    <format dxfId="5557">
      <pivotArea dataOnly="0" labelOnly="1" fieldPosition="0">
        <references count="2">
          <reference field="0" count="1" selected="0">
            <x v="216"/>
          </reference>
          <reference field="3" count="1">
            <x v="159"/>
          </reference>
        </references>
      </pivotArea>
    </format>
    <format dxfId="5556">
      <pivotArea dataOnly="0" labelOnly="1" fieldPosition="0">
        <references count="2">
          <reference field="0" count="1" selected="0">
            <x v="218"/>
          </reference>
          <reference field="3" count="1">
            <x v="161"/>
          </reference>
        </references>
      </pivotArea>
    </format>
    <format dxfId="5555">
      <pivotArea dataOnly="0" labelOnly="1" fieldPosition="0">
        <references count="2">
          <reference field="0" count="1" selected="0">
            <x v="219"/>
          </reference>
          <reference field="3" count="1">
            <x v="162"/>
          </reference>
        </references>
      </pivotArea>
    </format>
    <format dxfId="5554">
      <pivotArea dataOnly="0" labelOnly="1" fieldPosition="0">
        <references count="2">
          <reference field="0" count="1" selected="0">
            <x v="221"/>
          </reference>
          <reference field="3" count="1">
            <x v="163"/>
          </reference>
        </references>
      </pivotArea>
    </format>
    <format dxfId="5553">
      <pivotArea dataOnly="0" labelOnly="1" fieldPosition="0">
        <references count="2">
          <reference field="0" count="1" selected="0">
            <x v="223"/>
          </reference>
          <reference field="3" count="1">
            <x v="165"/>
          </reference>
        </references>
      </pivotArea>
    </format>
    <format dxfId="5552">
      <pivotArea dataOnly="0" labelOnly="1" fieldPosition="0">
        <references count="2">
          <reference field="0" count="1" selected="0">
            <x v="225"/>
          </reference>
          <reference field="3" count="1">
            <x v="169"/>
          </reference>
        </references>
      </pivotArea>
    </format>
    <format dxfId="5551">
      <pivotArea dataOnly="0" labelOnly="1" fieldPosition="0">
        <references count="2">
          <reference field="0" count="1" selected="0">
            <x v="226"/>
          </reference>
          <reference field="3" count="1">
            <x v="170"/>
          </reference>
        </references>
      </pivotArea>
    </format>
    <format dxfId="5550">
      <pivotArea dataOnly="0" labelOnly="1" fieldPosition="0">
        <references count="2">
          <reference field="0" count="1" selected="0">
            <x v="227"/>
          </reference>
          <reference field="3" count="1">
            <x v="172"/>
          </reference>
        </references>
      </pivotArea>
    </format>
    <format dxfId="5549">
      <pivotArea dataOnly="0" labelOnly="1" fieldPosition="0">
        <references count="2">
          <reference field="0" count="1" selected="0">
            <x v="228"/>
          </reference>
          <reference field="3" count="1">
            <x v="173"/>
          </reference>
        </references>
      </pivotArea>
    </format>
    <format dxfId="5548">
      <pivotArea dataOnly="0" labelOnly="1" fieldPosition="0">
        <references count="2">
          <reference field="0" count="1" selected="0">
            <x v="231"/>
          </reference>
          <reference field="3" count="1">
            <x v="174"/>
          </reference>
        </references>
      </pivotArea>
    </format>
    <format dxfId="5547">
      <pivotArea dataOnly="0" labelOnly="1" fieldPosition="0">
        <references count="2">
          <reference field="0" count="1" selected="0">
            <x v="234"/>
          </reference>
          <reference field="3" count="1">
            <x v="175"/>
          </reference>
        </references>
      </pivotArea>
    </format>
    <format dxfId="5546">
      <pivotArea dataOnly="0" labelOnly="1" fieldPosition="0">
        <references count="2">
          <reference field="0" count="1" selected="0">
            <x v="238"/>
          </reference>
          <reference field="3" count="1">
            <x v="179"/>
          </reference>
        </references>
      </pivotArea>
    </format>
    <format dxfId="5545">
      <pivotArea dataOnly="0" labelOnly="1" fieldPosition="0">
        <references count="2">
          <reference field="0" count="1" selected="0">
            <x v="239"/>
          </reference>
          <reference field="3" count="1">
            <x v="181"/>
          </reference>
        </references>
      </pivotArea>
    </format>
    <format dxfId="5544">
      <pivotArea dataOnly="0" labelOnly="1" fieldPosition="0">
        <references count="2">
          <reference field="0" count="1" selected="0">
            <x v="241"/>
          </reference>
          <reference field="3" count="1">
            <x v="185"/>
          </reference>
        </references>
      </pivotArea>
    </format>
    <format dxfId="5543">
      <pivotArea dataOnly="0" labelOnly="1" fieldPosition="0">
        <references count="2">
          <reference field="0" count="1" selected="0">
            <x v="242"/>
          </reference>
          <reference field="3" count="1">
            <x v="186"/>
          </reference>
        </references>
      </pivotArea>
    </format>
    <format dxfId="5542">
      <pivotArea dataOnly="0" labelOnly="1" fieldPosition="0">
        <references count="2">
          <reference field="0" count="1" selected="0">
            <x v="243"/>
          </reference>
          <reference field="3" count="1">
            <x v="188"/>
          </reference>
        </references>
      </pivotArea>
    </format>
    <format dxfId="5541">
      <pivotArea dataOnly="0" labelOnly="1" fieldPosition="0">
        <references count="2">
          <reference field="0" count="1" selected="0">
            <x v="244"/>
          </reference>
          <reference field="3" count="1">
            <x v="190"/>
          </reference>
        </references>
      </pivotArea>
    </format>
    <format dxfId="5540">
      <pivotArea dataOnly="0" labelOnly="1" fieldPosition="0">
        <references count="2">
          <reference field="0" count="1" selected="0">
            <x v="245"/>
          </reference>
          <reference field="3" count="1">
            <x v="192"/>
          </reference>
        </references>
      </pivotArea>
    </format>
    <format dxfId="5539">
      <pivotArea dataOnly="0" labelOnly="1" fieldPosition="0">
        <references count="2">
          <reference field="0" count="1" selected="0">
            <x v="246"/>
          </reference>
          <reference field="3" count="1">
            <x v="194"/>
          </reference>
        </references>
      </pivotArea>
    </format>
    <format dxfId="5538">
      <pivotArea dataOnly="0" labelOnly="1" fieldPosition="0">
        <references count="2">
          <reference field="0" count="1" selected="0">
            <x v="248"/>
          </reference>
          <reference field="3" count="1">
            <x v="195"/>
          </reference>
        </references>
      </pivotArea>
    </format>
    <format dxfId="5537">
      <pivotArea dataOnly="0" labelOnly="1" fieldPosition="0">
        <references count="2">
          <reference field="0" count="1" selected="0">
            <x v="249"/>
          </reference>
          <reference field="3" count="1">
            <x v="199"/>
          </reference>
        </references>
      </pivotArea>
    </format>
    <format dxfId="5536">
      <pivotArea dataOnly="0" labelOnly="1" fieldPosition="0">
        <references count="2">
          <reference field="0" count="1" selected="0">
            <x v="250"/>
          </reference>
          <reference field="3" count="1">
            <x v="213"/>
          </reference>
        </references>
      </pivotArea>
    </format>
    <format dxfId="5535">
      <pivotArea dataOnly="0" labelOnly="1" fieldPosition="0">
        <references count="2">
          <reference field="0" count="1" selected="0">
            <x v="251"/>
          </reference>
          <reference field="3" count="1">
            <x v="216"/>
          </reference>
        </references>
      </pivotArea>
    </format>
    <format dxfId="5534">
      <pivotArea dataOnly="0" labelOnly="1" fieldPosition="0">
        <references count="2">
          <reference field="0" count="1" selected="0">
            <x v="252"/>
          </reference>
          <reference field="3" count="1">
            <x v="217"/>
          </reference>
        </references>
      </pivotArea>
    </format>
    <format dxfId="5533">
      <pivotArea dataOnly="0" labelOnly="1" fieldPosition="0">
        <references count="2">
          <reference field="0" count="1" selected="0">
            <x v="253"/>
          </reference>
          <reference field="3" count="1">
            <x v="221"/>
          </reference>
        </references>
      </pivotArea>
    </format>
    <format dxfId="5532">
      <pivotArea dataOnly="0" labelOnly="1" fieldPosition="0">
        <references count="2">
          <reference field="0" count="1" selected="0">
            <x v="254"/>
          </reference>
          <reference field="3" count="1">
            <x v="176"/>
          </reference>
        </references>
      </pivotArea>
    </format>
    <format dxfId="5531">
      <pivotArea dataOnly="0" labelOnly="1" fieldPosition="0">
        <references count="2">
          <reference field="0" count="1" selected="0">
            <x v="255"/>
          </reference>
          <reference field="3" count="1">
            <x v="6"/>
          </reference>
        </references>
      </pivotArea>
    </format>
    <format dxfId="5530">
      <pivotArea dataOnly="0" labelOnly="1" fieldPosition="0">
        <references count="2">
          <reference field="0" count="1" selected="0">
            <x v="256"/>
          </reference>
          <reference field="3" count="1">
            <x v="18"/>
          </reference>
        </references>
      </pivotArea>
    </format>
    <format dxfId="5529">
      <pivotArea dataOnly="0" labelOnly="1" fieldPosition="0">
        <references count="2">
          <reference field="0" count="1" selected="0">
            <x v="257"/>
          </reference>
          <reference field="3" count="1">
            <x v="47"/>
          </reference>
        </references>
      </pivotArea>
    </format>
    <format dxfId="5528">
      <pivotArea dataOnly="0" labelOnly="1" fieldPosition="0">
        <references count="2">
          <reference field="0" count="1" selected="0">
            <x v="258"/>
          </reference>
          <reference field="3" count="1">
            <x v="48"/>
          </reference>
        </references>
      </pivotArea>
    </format>
    <format dxfId="5527">
      <pivotArea dataOnly="0" labelOnly="1" fieldPosition="0">
        <references count="2">
          <reference field="0" count="1" selected="0">
            <x v="259"/>
          </reference>
          <reference field="3" count="1">
            <x v="55"/>
          </reference>
        </references>
      </pivotArea>
    </format>
    <format dxfId="5526">
      <pivotArea dataOnly="0" labelOnly="1" fieldPosition="0">
        <references count="2">
          <reference field="0" count="1" selected="0">
            <x v="260"/>
          </reference>
          <reference field="3" count="1">
            <x v="124"/>
          </reference>
        </references>
      </pivotArea>
    </format>
    <format dxfId="5525">
      <pivotArea dataOnly="0" labelOnly="1" fieldPosition="0">
        <references count="2">
          <reference field="0" count="1" selected="0">
            <x v="261"/>
          </reference>
          <reference field="3" count="1">
            <x v="132"/>
          </reference>
        </references>
      </pivotArea>
    </format>
    <format dxfId="5524">
      <pivotArea dataOnly="0" labelOnly="1" fieldPosition="0">
        <references count="2">
          <reference field="0" count="1" selected="0">
            <x v="262"/>
          </reference>
          <reference field="3" count="1">
            <x v="133"/>
          </reference>
        </references>
      </pivotArea>
    </format>
    <format dxfId="5523">
      <pivotArea dataOnly="0" labelOnly="1" fieldPosition="0">
        <references count="2">
          <reference field="0" count="1" selected="0">
            <x v="263"/>
          </reference>
          <reference field="3" count="1">
            <x v="120"/>
          </reference>
        </references>
      </pivotArea>
    </format>
    <format dxfId="5522">
      <pivotArea dataOnly="0" labelOnly="1" fieldPosition="0">
        <references count="2">
          <reference field="0" count="1" selected="0">
            <x v="264"/>
          </reference>
          <reference field="3" count="1">
            <x v="84"/>
          </reference>
        </references>
      </pivotArea>
    </format>
    <format dxfId="5521">
      <pivotArea dataOnly="0" labelOnly="1" fieldPosition="0">
        <references count="2">
          <reference field="0" count="1" selected="0">
            <x v="266"/>
          </reference>
          <reference field="3" count="1">
            <x v="90"/>
          </reference>
        </references>
      </pivotArea>
    </format>
    <format dxfId="5520">
      <pivotArea dataOnly="0" labelOnly="1" fieldPosition="0">
        <references count="2">
          <reference field="0" count="1" selected="0">
            <x v="267"/>
          </reference>
          <reference field="3" count="1">
            <x v="91"/>
          </reference>
        </references>
      </pivotArea>
    </format>
    <format dxfId="5519">
      <pivotArea dataOnly="0" labelOnly="1" fieldPosition="0">
        <references count="2">
          <reference field="0" count="1" selected="0">
            <x v="268"/>
          </reference>
          <reference field="3" count="1">
            <x v="92"/>
          </reference>
        </references>
      </pivotArea>
    </format>
    <format dxfId="5518">
      <pivotArea dataOnly="0" labelOnly="1" fieldPosition="0">
        <references count="2">
          <reference field="0" count="1" selected="0">
            <x v="269"/>
          </reference>
          <reference field="3" count="1">
            <x v="93"/>
          </reference>
        </references>
      </pivotArea>
    </format>
    <format dxfId="5517">
      <pivotArea dataOnly="0" labelOnly="1" fieldPosition="0">
        <references count="2">
          <reference field="0" count="1" selected="0">
            <x v="270"/>
          </reference>
          <reference field="3" count="1">
            <x v="135"/>
          </reference>
        </references>
      </pivotArea>
    </format>
    <format dxfId="5516">
      <pivotArea dataOnly="0" labelOnly="1" fieldPosition="0">
        <references count="2">
          <reference field="0" count="1" selected="0">
            <x v="271"/>
          </reference>
          <reference field="3" count="1">
            <x v="23"/>
          </reference>
        </references>
      </pivotArea>
    </format>
    <format dxfId="5515">
      <pivotArea dataOnly="0" labelOnly="1" fieldPosition="0">
        <references count="2">
          <reference field="0" count="1" selected="0">
            <x v="272"/>
          </reference>
          <reference field="3" count="1">
            <x v="44"/>
          </reference>
        </references>
      </pivotArea>
    </format>
    <format dxfId="5514">
      <pivotArea dataOnly="0" labelOnly="1" fieldPosition="0">
        <references count="2">
          <reference field="0" count="1" selected="0">
            <x v="273"/>
          </reference>
          <reference field="3" count="1">
            <x v="56"/>
          </reference>
        </references>
      </pivotArea>
    </format>
    <format dxfId="5513">
      <pivotArea dataOnly="0" labelOnly="1" fieldPosition="0">
        <references count="2">
          <reference field="0" count="1" selected="0">
            <x v="274"/>
          </reference>
          <reference field="3" count="1">
            <x v="57"/>
          </reference>
        </references>
      </pivotArea>
    </format>
    <format dxfId="5512">
      <pivotArea dataOnly="0" labelOnly="1" fieldPosition="0">
        <references count="2">
          <reference field="0" count="1" selected="0">
            <x v="275"/>
          </reference>
          <reference field="3" count="1">
            <x v="58"/>
          </reference>
        </references>
      </pivotArea>
    </format>
    <format dxfId="5511">
      <pivotArea dataOnly="0" labelOnly="1" fieldPosition="0">
        <references count="2">
          <reference field="0" count="1" selected="0">
            <x v="276"/>
          </reference>
          <reference field="3" count="1">
            <x v="59"/>
          </reference>
        </references>
      </pivotArea>
    </format>
    <format dxfId="5510">
      <pivotArea dataOnly="0" labelOnly="1" fieldPosition="0">
        <references count="2">
          <reference field="0" count="1" selected="0">
            <x v="277"/>
          </reference>
          <reference field="3" count="1">
            <x v="62"/>
          </reference>
        </references>
      </pivotArea>
    </format>
    <format dxfId="5509">
      <pivotArea dataOnly="0" labelOnly="1" fieldPosition="0">
        <references count="2">
          <reference field="0" count="1" selected="0">
            <x v="278"/>
          </reference>
          <reference field="3" count="1">
            <x v="63"/>
          </reference>
        </references>
      </pivotArea>
    </format>
    <format dxfId="5508">
      <pivotArea dataOnly="0" labelOnly="1" fieldPosition="0">
        <references count="2">
          <reference field="0" count="1" selected="0">
            <x v="279"/>
          </reference>
          <reference field="3" count="1">
            <x v="64"/>
          </reference>
        </references>
      </pivotArea>
    </format>
    <format dxfId="5507">
      <pivotArea dataOnly="0" labelOnly="1" fieldPosition="0">
        <references count="2">
          <reference field="0" count="1" selected="0">
            <x v="280"/>
          </reference>
          <reference field="3" count="1">
            <x v="70"/>
          </reference>
        </references>
      </pivotArea>
    </format>
    <format dxfId="5506">
      <pivotArea dataOnly="0" labelOnly="1" fieldPosition="0">
        <references count="2">
          <reference field="0" count="1" selected="0">
            <x v="281"/>
          </reference>
          <reference field="3" count="1">
            <x v="71"/>
          </reference>
        </references>
      </pivotArea>
    </format>
    <format dxfId="5505">
      <pivotArea dataOnly="0" labelOnly="1" fieldPosition="0">
        <references count="2">
          <reference field="0" count="1" selected="0">
            <x v="282"/>
          </reference>
          <reference field="3" count="1">
            <x v="72"/>
          </reference>
        </references>
      </pivotArea>
    </format>
    <format dxfId="5504">
      <pivotArea dataOnly="0" labelOnly="1" fieldPosition="0">
        <references count="2">
          <reference field="0" count="1" selected="0">
            <x v="283"/>
          </reference>
          <reference field="3" count="1">
            <x v="73"/>
          </reference>
        </references>
      </pivotArea>
    </format>
    <format dxfId="5503">
      <pivotArea dataOnly="0" labelOnly="1" fieldPosition="0">
        <references count="2">
          <reference field="0" count="1" selected="0">
            <x v="284"/>
          </reference>
          <reference field="3" count="1">
            <x v="74"/>
          </reference>
        </references>
      </pivotArea>
    </format>
    <format dxfId="5502">
      <pivotArea dataOnly="0" labelOnly="1" fieldPosition="0">
        <references count="2">
          <reference field="0" count="1" selected="0">
            <x v="285"/>
          </reference>
          <reference field="3" count="1">
            <x v="75"/>
          </reference>
        </references>
      </pivotArea>
    </format>
    <format dxfId="5501">
      <pivotArea dataOnly="0" labelOnly="1" fieldPosition="0">
        <references count="2">
          <reference field="0" count="1" selected="0">
            <x v="286"/>
          </reference>
          <reference field="3" count="1">
            <x v="78"/>
          </reference>
        </references>
      </pivotArea>
    </format>
    <format dxfId="5500">
      <pivotArea dataOnly="0" labelOnly="1" fieldPosition="0">
        <references count="2">
          <reference field="0" count="1" selected="0">
            <x v="287"/>
          </reference>
          <reference field="3" count="1">
            <x v="84"/>
          </reference>
        </references>
      </pivotArea>
    </format>
    <format dxfId="5499">
      <pivotArea dataOnly="0" labelOnly="1" fieldPosition="0">
        <references count="2">
          <reference field="0" count="1" selected="0">
            <x v="288"/>
          </reference>
          <reference field="3" count="1">
            <x v="86"/>
          </reference>
        </references>
      </pivotArea>
    </format>
    <format dxfId="5498">
      <pivotArea dataOnly="0" labelOnly="1" fieldPosition="0">
        <references count="2">
          <reference field="0" count="1" selected="0">
            <x v="290"/>
          </reference>
          <reference field="3" count="1">
            <x v="87"/>
          </reference>
        </references>
      </pivotArea>
    </format>
    <format dxfId="5497">
      <pivotArea dataOnly="0" labelOnly="1" fieldPosition="0">
        <references count="2">
          <reference field="0" count="1" selected="0">
            <x v="291"/>
          </reference>
          <reference field="3" count="1">
            <x v="88"/>
          </reference>
        </references>
      </pivotArea>
    </format>
    <format dxfId="5496">
      <pivotArea dataOnly="0" labelOnly="1" fieldPosition="0">
        <references count="2">
          <reference field="0" count="1" selected="0">
            <x v="293"/>
          </reference>
          <reference field="3" count="1">
            <x v="89"/>
          </reference>
        </references>
      </pivotArea>
    </format>
    <format dxfId="5495">
      <pivotArea dataOnly="0" labelOnly="1" fieldPosition="0">
        <references count="2">
          <reference field="0" count="1" selected="0">
            <x v="294"/>
          </reference>
          <reference field="3" count="1">
            <x v="94"/>
          </reference>
        </references>
      </pivotArea>
    </format>
    <format dxfId="5494">
      <pivotArea dataOnly="0" labelOnly="1" fieldPosition="0">
        <references count="2">
          <reference field="0" count="1" selected="0">
            <x v="295"/>
          </reference>
          <reference field="3" count="1">
            <x v="95"/>
          </reference>
        </references>
      </pivotArea>
    </format>
    <format dxfId="5493">
      <pivotArea dataOnly="0" labelOnly="1" fieldPosition="0">
        <references count="2">
          <reference field="0" count="1" selected="0">
            <x v="296"/>
          </reference>
          <reference field="3" count="1">
            <x v="101"/>
          </reference>
        </references>
      </pivotArea>
    </format>
    <format dxfId="5492">
      <pivotArea dataOnly="0" labelOnly="1" fieldPosition="0">
        <references count="2">
          <reference field="0" count="1" selected="0">
            <x v="297"/>
          </reference>
          <reference field="3" count="1">
            <x v="102"/>
          </reference>
        </references>
      </pivotArea>
    </format>
    <format dxfId="5491">
      <pivotArea dataOnly="0" labelOnly="1" fieldPosition="0">
        <references count="2">
          <reference field="0" count="1" selected="0">
            <x v="298"/>
          </reference>
          <reference field="3" count="1">
            <x v="105"/>
          </reference>
        </references>
      </pivotArea>
    </format>
    <format dxfId="5490">
      <pivotArea dataOnly="0" labelOnly="1" fieldPosition="0">
        <references count="2">
          <reference field="0" count="1" selected="0">
            <x v="299"/>
          </reference>
          <reference field="3" count="1">
            <x v="109"/>
          </reference>
        </references>
      </pivotArea>
    </format>
    <format dxfId="5489">
      <pivotArea dataOnly="0" labelOnly="1" fieldPosition="0">
        <references count="2">
          <reference field="0" count="1" selected="0">
            <x v="300"/>
          </reference>
          <reference field="3" count="1">
            <x v="111"/>
          </reference>
        </references>
      </pivotArea>
    </format>
    <format dxfId="5488">
      <pivotArea dataOnly="0" labelOnly="1" fieldPosition="0">
        <references count="2">
          <reference field="0" count="1" selected="0">
            <x v="301"/>
          </reference>
          <reference field="3" count="1">
            <x v="114"/>
          </reference>
        </references>
      </pivotArea>
    </format>
    <format dxfId="5487">
      <pivotArea dataOnly="0" labelOnly="1" fieldPosition="0">
        <references count="2">
          <reference field="0" count="1" selected="0">
            <x v="302"/>
          </reference>
          <reference field="3" count="1">
            <x v="115"/>
          </reference>
        </references>
      </pivotArea>
    </format>
    <format dxfId="5486">
      <pivotArea dataOnly="0" labelOnly="1" fieldPosition="0">
        <references count="2">
          <reference field="0" count="1" selected="0">
            <x v="303"/>
          </reference>
          <reference field="3" count="1">
            <x v="116"/>
          </reference>
        </references>
      </pivotArea>
    </format>
    <format dxfId="5485">
      <pivotArea dataOnly="0" labelOnly="1" fieldPosition="0">
        <references count="2">
          <reference field="0" count="1" selected="0">
            <x v="304"/>
          </reference>
          <reference field="3" count="1">
            <x v="117"/>
          </reference>
        </references>
      </pivotArea>
    </format>
    <format dxfId="5484">
      <pivotArea dataOnly="0" labelOnly="1" fieldPosition="0">
        <references count="2">
          <reference field="0" count="1" selected="0">
            <x v="305"/>
          </reference>
          <reference field="3" count="1">
            <x v="118"/>
          </reference>
        </references>
      </pivotArea>
    </format>
    <format dxfId="5483">
      <pivotArea dataOnly="0" labelOnly="1" fieldPosition="0">
        <references count="2">
          <reference field="0" count="1" selected="0">
            <x v="307"/>
          </reference>
          <reference field="3" count="1">
            <x v="122"/>
          </reference>
        </references>
      </pivotArea>
    </format>
    <format dxfId="5482">
      <pivotArea dataOnly="0" labelOnly="1" fieldPosition="0">
        <references count="2">
          <reference field="0" count="1" selected="0">
            <x v="308"/>
          </reference>
          <reference field="3" count="1">
            <x v="127"/>
          </reference>
        </references>
      </pivotArea>
    </format>
    <format dxfId="5481">
      <pivotArea dataOnly="0" labelOnly="1" fieldPosition="0">
        <references count="2">
          <reference field="0" count="1" selected="0">
            <x v="310"/>
          </reference>
          <reference field="3" count="1">
            <x v="128"/>
          </reference>
        </references>
      </pivotArea>
    </format>
    <format dxfId="5480">
      <pivotArea dataOnly="0" labelOnly="1" fieldPosition="0">
        <references count="2">
          <reference field="0" count="1" selected="0">
            <x v="311"/>
          </reference>
          <reference field="3" count="1">
            <x v="129"/>
          </reference>
        </references>
      </pivotArea>
    </format>
    <format dxfId="5479">
      <pivotArea dataOnly="0" labelOnly="1" fieldPosition="0">
        <references count="2">
          <reference field="0" count="1" selected="0">
            <x v="313"/>
          </reference>
          <reference field="3" count="1">
            <x v="131"/>
          </reference>
        </references>
      </pivotArea>
    </format>
    <format dxfId="5478">
      <pivotArea dataOnly="0" labelOnly="1" fieldPosition="0">
        <references count="2">
          <reference field="0" count="1" selected="0">
            <x v="314"/>
          </reference>
          <reference field="3" count="1">
            <x v="132"/>
          </reference>
        </references>
      </pivotArea>
    </format>
    <format dxfId="5477">
      <pivotArea dataOnly="0" labelOnly="1" fieldPosition="0">
        <references count="2">
          <reference field="0" count="1" selected="0">
            <x v="315"/>
          </reference>
          <reference field="3" count="1">
            <x v="133"/>
          </reference>
        </references>
      </pivotArea>
    </format>
    <format dxfId="5476">
      <pivotArea dataOnly="0" labelOnly="1" fieldPosition="0">
        <references count="2">
          <reference field="0" count="1" selected="0">
            <x v="317"/>
          </reference>
          <reference field="3" count="1">
            <x v="134"/>
          </reference>
        </references>
      </pivotArea>
    </format>
    <format dxfId="5475">
      <pivotArea dataOnly="0" labelOnly="1" fieldPosition="0">
        <references count="2">
          <reference field="0" count="1" selected="0">
            <x v="319"/>
          </reference>
          <reference field="3" count="1">
            <x v="136"/>
          </reference>
        </references>
      </pivotArea>
    </format>
    <format dxfId="5474">
      <pivotArea dataOnly="0" labelOnly="1" fieldPosition="0">
        <references count="2">
          <reference field="0" count="1" selected="0">
            <x v="320"/>
          </reference>
          <reference field="3" count="1">
            <x v="137"/>
          </reference>
        </references>
      </pivotArea>
    </format>
    <format dxfId="5473">
      <pivotArea dataOnly="0" labelOnly="1" fieldPosition="0">
        <references count="2">
          <reference field="0" count="1" selected="0">
            <x v="321"/>
          </reference>
          <reference field="3" count="1">
            <x v="138"/>
          </reference>
        </references>
      </pivotArea>
    </format>
    <format dxfId="5472">
      <pivotArea dataOnly="0" labelOnly="1" fieldPosition="0">
        <references count="2">
          <reference field="0" count="1" selected="0">
            <x v="322"/>
          </reference>
          <reference field="3" count="1">
            <x v="139"/>
          </reference>
        </references>
      </pivotArea>
    </format>
    <format dxfId="5471">
      <pivotArea dataOnly="0" labelOnly="1" fieldPosition="0">
        <references count="2">
          <reference field="0" count="1" selected="0">
            <x v="323"/>
          </reference>
          <reference field="3" count="1">
            <x v="140"/>
          </reference>
        </references>
      </pivotArea>
    </format>
    <format dxfId="5470">
      <pivotArea dataOnly="0" labelOnly="1" fieldPosition="0">
        <references count="2">
          <reference field="0" count="1" selected="0">
            <x v="324"/>
          </reference>
          <reference field="3" count="1">
            <x v="141"/>
          </reference>
        </references>
      </pivotArea>
    </format>
    <format dxfId="5469">
      <pivotArea dataOnly="0" labelOnly="1" fieldPosition="0">
        <references count="2">
          <reference field="0" count="1" selected="0">
            <x v="325"/>
          </reference>
          <reference field="3" count="1">
            <x v="142"/>
          </reference>
        </references>
      </pivotArea>
    </format>
    <format dxfId="5468">
      <pivotArea dataOnly="0" labelOnly="1" fieldPosition="0">
        <references count="2">
          <reference field="0" count="1" selected="0">
            <x v="326"/>
          </reference>
          <reference field="3" count="1">
            <x v="144"/>
          </reference>
        </references>
      </pivotArea>
    </format>
    <format dxfId="5467">
      <pivotArea dataOnly="0" labelOnly="1" fieldPosition="0">
        <references count="2">
          <reference field="0" count="1" selected="0">
            <x v="327"/>
          </reference>
          <reference field="3" count="1">
            <x v="145"/>
          </reference>
        </references>
      </pivotArea>
    </format>
    <format dxfId="5466">
      <pivotArea dataOnly="0" labelOnly="1" fieldPosition="0">
        <references count="2">
          <reference field="0" count="1" selected="0">
            <x v="328"/>
          </reference>
          <reference field="3" count="1">
            <x v="147"/>
          </reference>
        </references>
      </pivotArea>
    </format>
    <format dxfId="5465">
      <pivotArea dataOnly="0" labelOnly="1" fieldPosition="0">
        <references count="2">
          <reference field="0" count="1" selected="0">
            <x v="329"/>
          </reference>
          <reference field="3" count="1">
            <x v="149"/>
          </reference>
        </references>
      </pivotArea>
    </format>
    <format dxfId="5464">
      <pivotArea dataOnly="0" labelOnly="1" fieldPosition="0">
        <references count="2">
          <reference field="0" count="1" selected="0">
            <x v="330"/>
          </reference>
          <reference field="3" count="1">
            <x v="152"/>
          </reference>
        </references>
      </pivotArea>
    </format>
    <format dxfId="5463">
      <pivotArea dataOnly="0" labelOnly="1" fieldPosition="0">
        <references count="2">
          <reference field="0" count="1" selected="0">
            <x v="331"/>
          </reference>
          <reference field="3" count="1">
            <x v="156"/>
          </reference>
        </references>
      </pivotArea>
    </format>
    <format dxfId="5462">
      <pivotArea dataOnly="0" labelOnly="1" fieldPosition="0">
        <references count="2">
          <reference field="0" count="1" selected="0">
            <x v="332"/>
          </reference>
          <reference field="3" count="1">
            <x v="161"/>
          </reference>
        </references>
      </pivotArea>
    </format>
    <format dxfId="5461">
      <pivotArea dataOnly="0" labelOnly="1" fieldPosition="0">
        <references count="2">
          <reference field="0" count="1" selected="0">
            <x v="333"/>
          </reference>
          <reference field="3" count="1">
            <x v="162"/>
          </reference>
        </references>
      </pivotArea>
    </format>
    <format dxfId="5460">
      <pivotArea dataOnly="0" labelOnly="1" fieldPosition="0">
        <references count="2">
          <reference field="0" count="1" selected="0">
            <x v="334"/>
          </reference>
          <reference field="3" count="1">
            <x v="90"/>
          </reference>
        </references>
      </pivotArea>
    </format>
    <format dxfId="5459">
      <pivotArea dataOnly="0" labelOnly="1" fieldPosition="0">
        <references count="2">
          <reference field="0" count="1" selected="0">
            <x v="336"/>
          </reference>
          <reference field="3" count="1">
            <x v="157"/>
          </reference>
        </references>
      </pivotArea>
    </format>
    <format dxfId="5458">
      <pivotArea dataOnly="0" labelOnly="1" fieldPosition="0">
        <references count="2">
          <reference field="0" count="1" selected="0">
            <x v="337"/>
          </reference>
          <reference field="3" count="1">
            <x v="165"/>
          </reference>
        </references>
      </pivotArea>
    </format>
    <format dxfId="5457">
      <pivotArea dataOnly="0" labelOnly="1" fieldPosition="0">
        <references count="2">
          <reference field="0" count="1" selected="0">
            <x v="338"/>
          </reference>
          <reference field="3" count="1">
            <x v="166"/>
          </reference>
        </references>
      </pivotArea>
    </format>
    <format dxfId="5456">
      <pivotArea dataOnly="0" labelOnly="1" fieldPosition="0">
        <references count="2">
          <reference field="0" count="1" selected="0">
            <x v="339"/>
          </reference>
          <reference field="3" count="1">
            <x v="167"/>
          </reference>
        </references>
      </pivotArea>
    </format>
    <format dxfId="5455">
      <pivotArea dataOnly="0" labelOnly="1" fieldPosition="0">
        <references count="2">
          <reference field="0" count="1" selected="0">
            <x v="340"/>
          </reference>
          <reference field="3" count="1">
            <x v="189"/>
          </reference>
        </references>
      </pivotArea>
    </format>
    <format dxfId="5454">
      <pivotArea dataOnly="0" labelOnly="1" fieldPosition="0">
        <references count="2">
          <reference field="0" count="1" selected="0">
            <x v="342"/>
          </reference>
          <reference field="3" count="1">
            <x v="190"/>
          </reference>
        </references>
      </pivotArea>
    </format>
    <format dxfId="5453">
      <pivotArea dataOnly="0" labelOnly="1" fieldPosition="0">
        <references count="2">
          <reference field="0" count="1" selected="0">
            <x v="344"/>
          </reference>
          <reference field="3" count="1">
            <x v="192"/>
          </reference>
        </references>
      </pivotArea>
    </format>
    <format dxfId="5452">
      <pivotArea dataOnly="0" labelOnly="1" fieldPosition="0">
        <references count="2">
          <reference field="0" count="1" selected="0">
            <x v="345"/>
          </reference>
          <reference field="3" count="1">
            <x v="193"/>
          </reference>
        </references>
      </pivotArea>
    </format>
    <format dxfId="5451">
      <pivotArea dataOnly="0" labelOnly="1" fieldPosition="0">
        <references count="2">
          <reference field="0" count="1" selected="0">
            <x v="346"/>
          </reference>
          <reference field="3" count="1">
            <x v="201"/>
          </reference>
        </references>
      </pivotArea>
    </format>
    <format dxfId="5450">
      <pivotArea dataOnly="0" labelOnly="1" fieldPosition="0">
        <references count="2">
          <reference field="0" count="1" selected="0">
            <x v="347"/>
          </reference>
          <reference field="3" count="1">
            <x v="164"/>
          </reference>
        </references>
      </pivotArea>
    </format>
    <format dxfId="5449">
      <pivotArea dataOnly="0" labelOnly="1" fieldPosition="0">
        <references count="2">
          <reference field="0" count="1" selected="0">
            <x v="348"/>
          </reference>
          <reference field="3" count="1">
            <x v="172"/>
          </reference>
        </references>
      </pivotArea>
    </format>
    <format dxfId="5448">
      <pivotArea dataOnly="0" labelOnly="1" fieldPosition="0">
        <references count="2">
          <reference field="0" count="1" selected="0">
            <x v="349"/>
          </reference>
          <reference field="3" count="1">
            <x v="180"/>
          </reference>
        </references>
      </pivotArea>
    </format>
    <format dxfId="5447">
      <pivotArea dataOnly="0" labelOnly="1" fieldPosition="0">
        <references count="2">
          <reference field="0" count="1" selected="0">
            <x v="350"/>
          </reference>
          <reference field="3" count="1">
            <x v="181"/>
          </reference>
        </references>
      </pivotArea>
    </format>
    <format dxfId="5446">
      <pivotArea dataOnly="0" labelOnly="1" fieldPosition="0">
        <references count="2">
          <reference field="0" count="1" selected="0">
            <x v="351"/>
          </reference>
          <reference field="3" count="1">
            <x v="182"/>
          </reference>
        </references>
      </pivotArea>
    </format>
    <format dxfId="5445">
      <pivotArea dataOnly="0" labelOnly="1" fieldPosition="0">
        <references count="2">
          <reference field="0" count="1" selected="0">
            <x v="352"/>
          </reference>
          <reference field="3" count="1">
            <x v="190"/>
          </reference>
        </references>
      </pivotArea>
    </format>
    <format dxfId="5444">
      <pivotArea dataOnly="0" labelOnly="1" fieldPosition="0">
        <references count="2">
          <reference field="0" count="1" selected="0">
            <x v="353"/>
          </reference>
          <reference field="3" count="1">
            <x v="180"/>
          </reference>
        </references>
      </pivotArea>
    </format>
    <format dxfId="5443">
      <pivotArea dataOnly="0" labelOnly="1" fieldPosition="0">
        <references count="2">
          <reference field="0" count="1" selected="0">
            <x v="354"/>
          </reference>
          <reference field="3" count="1">
            <x v="178"/>
          </reference>
        </references>
      </pivotArea>
    </format>
    <format dxfId="5442">
      <pivotArea dataOnly="0" labelOnly="1" fieldPosition="0">
        <references count="2">
          <reference field="0" count="1" selected="0">
            <x v="356"/>
          </reference>
          <reference field="3" count="1">
            <x v="179"/>
          </reference>
        </references>
      </pivotArea>
    </format>
    <format dxfId="5441">
      <pivotArea dataOnly="0" labelOnly="1" fieldPosition="0">
        <references count="2">
          <reference field="0" count="1" selected="0">
            <x v="358"/>
          </reference>
          <reference field="3" count="1">
            <x v="180"/>
          </reference>
        </references>
      </pivotArea>
    </format>
    <format dxfId="5440">
      <pivotArea dataOnly="0" labelOnly="1" fieldPosition="0">
        <references count="2">
          <reference field="0" count="1" selected="0">
            <x v="359"/>
          </reference>
          <reference field="3" count="1">
            <x v="181"/>
          </reference>
        </references>
      </pivotArea>
    </format>
    <format dxfId="5439">
      <pivotArea dataOnly="0" labelOnly="1" fieldPosition="0">
        <references count="2">
          <reference field="0" count="1" selected="0">
            <x v="360"/>
          </reference>
          <reference field="3" count="1">
            <x v="182"/>
          </reference>
        </references>
      </pivotArea>
    </format>
    <format dxfId="5438">
      <pivotArea dataOnly="0" labelOnly="1" fieldPosition="0">
        <references count="2">
          <reference field="0" count="1" selected="0">
            <x v="361"/>
          </reference>
          <reference field="3" count="1">
            <x v="195"/>
          </reference>
        </references>
      </pivotArea>
    </format>
    <format dxfId="5437">
      <pivotArea dataOnly="0" labelOnly="1" fieldPosition="0">
        <references count="2">
          <reference field="0" count="1" selected="0">
            <x v="362"/>
          </reference>
          <reference field="3" count="1">
            <x v="199"/>
          </reference>
        </references>
      </pivotArea>
    </format>
    <format dxfId="5436">
      <pivotArea dataOnly="0" labelOnly="1" fieldPosition="0">
        <references count="2">
          <reference field="0" count="1" selected="0">
            <x v="363"/>
          </reference>
          <reference field="3" count="1">
            <x v="209"/>
          </reference>
        </references>
      </pivotArea>
    </format>
    <format dxfId="5435">
      <pivotArea dataOnly="0" labelOnly="1" fieldPosition="0">
        <references count="2">
          <reference field="0" count="1" selected="0">
            <x v="364"/>
          </reference>
          <reference field="3" count="1">
            <x v="212"/>
          </reference>
        </references>
      </pivotArea>
    </format>
    <format dxfId="5434">
      <pivotArea dataOnly="0" labelOnly="1" fieldPosition="0">
        <references count="2">
          <reference field="0" count="1" selected="0">
            <x v="365"/>
          </reference>
          <reference field="3" count="1">
            <x v="222"/>
          </reference>
        </references>
      </pivotArea>
    </format>
    <format dxfId="5433">
      <pivotArea dataOnly="0" labelOnly="1" fieldPosition="0">
        <references count="2">
          <reference field="0" count="1" selected="0">
            <x v="366"/>
          </reference>
          <reference field="3" count="1">
            <x v="223"/>
          </reference>
        </references>
      </pivotArea>
    </format>
    <format dxfId="5432">
      <pivotArea dataOnly="0" labelOnly="1" fieldPosition="0">
        <references count="2">
          <reference field="0" count="1" selected="0">
            <x v="367"/>
          </reference>
          <reference field="3" count="1">
            <x v="224"/>
          </reference>
        </references>
      </pivotArea>
    </format>
    <format dxfId="5431">
      <pivotArea dataOnly="0" labelOnly="1" fieldPosition="0">
        <references count="2">
          <reference field="0" count="1" selected="0">
            <x v="368"/>
          </reference>
          <reference field="3" count="1">
            <x v="86"/>
          </reference>
        </references>
      </pivotArea>
    </format>
    <format dxfId="5430">
      <pivotArea dataOnly="0" labelOnly="1" fieldPosition="0">
        <references count="2">
          <reference field="0" count="1" selected="0">
            <x v="369"/>
          </reference>
          <reference field="3" count="1">
            <x v="22"/>
          </reference>
        </references>
      </pivotArea>
    </format>
    <format dxfId="5429">
      <pivotArea dataOnly="0" labelOnly="1" fieldPosition="0">
        <references count="2">
          <reference field="0" count="1" selected="0">
            <x v="370"/>
          </reference>
          <reference field="3" count="1">
            <x v="84"/>
          </reference>
        </references>
      </pivotArea>
    </format>
    <format dxfId="5428">
      <pivotArea dataOnly="0" labelOnly="1" fieldPosition="0">
        <references count="2">
          <reference field="0" count="1" selected="0">
            <x v="371"/>
          </reference>
          <reference field="3" count="1">
            <x v="85"/>
          </reference>
        </references>
      </pivotArea>
    </format>
    <format dxfId="5427">
      <pivotArea dataOnly="0" labelOnly="1" fieldPosition="0">
        <references count="2">
          <reference field="0" count="1" selected="0">
            <x v="372"/>
          </reference>
          <reference field="3" count="1">
            <x v="123"/>
          </reference>
        </references>
      </pivotArea>
    </format>
    <format dxfId="5426">
      <pivotArea dataOnly="0" labelOnly="1" fieldPosition="0">
        <references count="2">
          <reference field="0" count="1" selected="0">
            <x v="373"/>
          </reference>
          <reference field="3" count="1">
            <x v="155"/>
          </reference>
        </references>
      </pivotArea>
    </format>
    <format dxfId="5425">
      <pivotArea dataOnly="0" labelOnly="1" fieldPosition="0">
        <references count="2">
          <reference field="0" count="1" selected="0">
            <x v="374"/>
          </reference>
          <reference field="3" count="1">
            <x v="156"/>
          </reference>
        </references>
      </pivotArea>
    </format>
    <format dxfId="5424">
      <pivotArea dataOnly="0" labelOnly="1" fieldPosition="0">
        <references count="2">
          <reference field="0" count="1" selected="0">
            <x v="375"/>
          </reference>
          <reference field="3" count="1">
            <x v="157"/>
          </reference>
        </references>
      </pivotArea>
    </format>
    <format dxfId="5423">
      <pivotArea dataOnly="0" labelOnly="1" fieldPosition="0">
        <references count="2">
          <reference field="0" count="1" selected="0">
            <x v="376"/>
          </reference>
          <reference field="3" count="1">
            <x v="160"/>
          </reference>
        </references>
      </pivotArea>
    </format>
    <format dxfId="5422">
      <pivotArea dataOnly="0" labelOnly="1" fieldPosition="0">
        <references count="2">
          <reference field="0" count="1" selected="0">
            <x v="377"/>
          </reference>
          <reference field="3" count="1">
            <x v="161"/>
          </reference>
        </references>
      </pivotArea>
    </format>
    <format dxfId="5421">
      <pivotArea dataOnly="0" labelOnly="1" fieldPosition="0">
        <references count="2">
          <reference field="0" count="1" selected="0">
            <x v="378"/>
          </reference>
          <reference field="3" count="1">
            <x v="162"/>
          </reference>
        </references>
      </pivotArea>
    </format>
    <format dxfId="5420">
      <pivotArea dataOnly="0" labelOnly="1" fieldPosition="0">
        <references count="2">
          <reference field="0" count="1" selected="0">
            <x v="379"/>
          </reference>
          <reference field="3" count="1">
            <x v="238"/>
          </reference>
        </references>
      </pivotArea>
    </format>
    <format dxfId="5419">
      <pivotArea dataOnly="0" labelOnly="1" fieldPosition="0">
        <references count="2">
          <reference field="0" count="1" selected="0">
            <x v="380"/>
          </reference>
          <reference field="3" count="1">
            <x v="189"/>
          </reference>
        </references>
      </pivotArea>
    </format>
    <format dxfId="5418">
      <pivotArea dataOnly="0" labelOnly="1" fieldPosition="0">
        <references count="2">
          <reference field="0" count="1" selected="0">
            <x v="381"/>
          </reference>
          <reference field="3" count="1">
            <x v="193"/>
          </reference>
        </references>
      </pivotArea>
    </format>
    <format dxfId="5417">
      <pivotArea dataOnly="0" labelOnly="1" fieldPosition="0">
        <references count="2">
          <reference field="0" count="1" selected="0">
            <x v="382"/>
          </reference>
          <reference field="3" count="1">
            <x v="196"/>
          </reference>
        </references>
      </pivotArea>
    </format>
    <format dxfId="5416">
      <pivotArea dataOnly="0" labelOnly="1" fieldPosition="0">
        <references count="2">
          <reference field="0" count="1" selected="0">
            <x v="383"/>
          </reference>
          <reference field="3" count="1">
            <x v="197"/>
          </reference>
        </references>
      </pivotArea>
    </format>
    <format dxfId="5415">
      <pivotArea dataOnly="0" labelOnly="1" fieldPosition="0">
        <references count="2">
          <reference field="0" count="1" selected="0">
            <x v="384"/>
          </reference>
          <reference field="3" count="1">
            <x v="198"/>
          </reference>
        </references>
      </pivotArea>
    </format>
    <format dxfId="5414">
      <pivotArea dataOnly="0" labelOnly="1" fieldPosition="0">
        <references count="2">
          <reference field="0" count="1" selected="0">
            <x v="385"/>
          </reference>
          <reference field="3" count="1">
            <x v="163"/>
          </reference>
        </references>
      </pivotArea>
    </format>
    <format dxfId="5413">
      <pivotArea dataOnly="0" labelOnly="1" fieldPosition="0">
        <references count="2">
          <reference field="0" count="1" selected="0">
            <x v="387"/>
          </reference>
          <reference field="3" count="1">
            <x v="164"/>
          </reference>
        </references>
      </pivotArea>
    </format>
    <format dxfId="5412">
      <pivotArea dataOnly="0" labelOnly="1" fieldPosition="0">
        <references count="2">
          <reference field="0" count="1" selected="0">
            <x v="389"/>
          </reference>
          <reference field="3" count="1">
            <x v="165"/>
          </reference>
        </references>
      </pivotArea>
    </format>
    <format dxfId="5411">
      <pivotArea dataOnly="0" labelOnly="1" fieldPosition="0">
        <references count="2">
          <reference field="0" count="1" selected="0">
            <x v="390"/>
          </reference>
          <reference field="3" count="1">
            <x v="166"/>
          </reference>
        </references>
      </pivotArea>
    </format>
    <format dxfId="5410">
      <pivotArea dataOnly="0" labelOnly="1" fieldPosition="0">
        <references count="2">
          <reference field="0" count="1" selected="0">
            <x v="391"/>
          </reference>
          <reference field="3" count="1">
            <x v="168"/>
          </reference>
        </references>
      </pivotArea>
    </format>
    <format dxfId="5409">
      <pivotArea dataOnly="0" labelOnly="1" fieldPosition="0">
        <references count="2">
          <reference field="0" count="1" selected="0">
            <x v="392"/>
          </reference>
          <reference field="3" count="1">
            <x v="169"/>
          </reference>
        </references>
      </pivotArea>
    </format>
    <format dxfId="5408">
      <pivotArea dataOnly="0" labelOnly="1" fieldPosition="0">
        <references count="2">
          <reference field="0" count="1" selected="0">
            <x v="393"/>
          </reference>
          <reference field="3" count="1">
            <x v="170"/>
          </reference>
        </references>
      </pivotArea>
    </format>
    <format dxfId="5407">
      <pivotArea dataOnly="0" labelOnly="1" fieldPosition="0">
        <references count="2">
          <reference field="0" count="1" selected="0">
            <x v="394"/>
          </reference>
          <reference field="3" count="1">
            <x v="171"/>
          </reference>
        </references>
      </pivotArea>
    </format>
    <format dxfId="5406">
      <pivotArea dataOnly="0" labelOnly="1" fieldPosition="0">
        <references count="2">
          <reference field="0" count="1" selected="0">
            <x v="395"/>
          </reference>
          <reference field="3" count="1">
            <x v="172"/>
          </reference>
        </references>
      </pivotArea>
    </format>
    <format dxfId="5405">
      <pivotArea dataOnly="0" labelOnly="1" fieldPosition="0">
        <references count="2">
          <reference field="0" count="1" selected="0">
            <x v="396"/>
          </reference>
          <reference field="3" count="1">
            <x v="175"/>
          </reference>
        </references>
      </pivotArea>
    </format>
    <format dxfId="5404">
      <pivotArea dataOnly="0" labelOnly="1" fieldPosition="0">
        <references count="2">
          <reference field="0" count="1" selected="0">
            <x v="398"/>
          </reference>
          <reference field="3" count="1">
            <x v="176"/>
          </reference>
        </references>
      </pivotArea>
    </format>
    <format dxfId="5403">
      <pivotArea dataOnly="0" labelOnly="1" fieldPosition="0">
        <references count="2">
          <reference field="0" count="1" selected="0">
            <x v="399"/>
          </reference>
          <reference field="3" count="1">
            <x v="177"/>
          </reference>
        </references>
      </pivotArea>
    </format>
    <format dxfId="5402">
      <pivotArea dataOnly="0" labelOnly="1" fieldPosition="0">
        <references count="2">
          <reference field="0" count="1" selected="0">
            <x v="400"/>
          </reference>
          <reference field="3" count="1">
            <x v="178"/>
          </reference>
        </references>
      </pivotArea>
    </format>
    <format dxfId="5401">
      <pivotArea dataOnly="0" labelOnly="1" fieldPosition="0">
        <references count="2">
          <reference field="0" count="1" selected="0">
            <x v="402"/>
          </reference>
          <reference field="3" count="1">
            <x v="179"/>
          </reference>
        </references>
      </pivotArea>
    </format>
    <format dxfId="5400">
      <pivotArea dataOnly="0" labelOnly="1" fieldPosition="0">
        <references count="2">
          <reference field="0" count="1" selected="0">
            <x v="405"/>
          </reference>
          <reference field="3" count="1">
            <x v="180"/>
          </reference>
        </references>
      </pivotArea>
    </format>
    <format dxfId="5399">
      <pivotArea dataOnly="0" labelOnly="1" fieldPosition="0">
        <references count="2">
          <reference field="0" count="1" selected="0">
            <x v="406"/>
          </reference>
          <reference field="3" count="1">
            <x v="185"/>
          </reference>
        </references>
      </pivotArea>
    </format>
    <format dxfId="5398">
      <pivotArea dataOnly="0" labelOnly="1" fieldPosition="0">
        <references count="2">
          <reference field="0" count="1" selected="0">
            <x v="408"/>
          </reference>
          <reference field="3" count="1">
            <x v="186"/>
          </reference>
        </references>
      </pivotArea>
    </format>
    <format dxfId="5397">
      <pivotArea dataOnly="0" labelOnly="1" fieldPosition="0">
        <references count="2">
          <reference field="0" count="1" selected="0">
            <x v="411"/>
          </reference>
          <reference field="3" count="1">
            <x v="187"/>
          </reference>
        </references>
      </pivotArea>
    </format>
    <format dxfId="5396">
      <pivotArea dataOnly="0" labelOnly="1" fieldPosition="0">
        <references count="2">
          <reference field="0" count="1" selected="0">
            <x v="412"/>
          </reference>
          <reference field="3" count="1">
            <x v="188"/>
          </reference>
        </references>
      </pivotArea>
    </format>
    <format dxfId="5395">
      <pivotArea dataOnly="0" labelOnly="1" fieldPosition="0">
        <references count="2">
          <reference field="0" count="1" selected="0">
            <x v="417"/>
          </reference>
          <reference field="3" count="1">
            <x v="189"/>
          </reference>
        </references>
      </pivotArea>
    </format>
    <format dxfId="5394">
      <pivotArea dataOnly="0" labelOnly="1" fieldPosition="0">
        <references count="2">
          <reference field="0" count="1" selected="0">
            <x v="418"/>
          </reference>
          <reference field="3" count="1">
            <x v="191"/>
          </reference>
        </references>
      </pivotArea>
    </format>
    <format dxfId="5393">
      <pivotArea dataOnly="0" labelOnly="1" fieldPosition="0">
        <references count="2">
          <reference field="0" count="1" selected="0">
            <x v="419"/>
          </reference>
          <reference field="3" count="1">
            <x v="192"/>
          </reference>
        </references>
      </pivotArea>
    </format>
    <format dxfId="5392">
      <pivotArea dataOnly="0" labelOnly="1" fieldPosition="0">
        <references count="2">
          <reference field="0" count="1" selected="0">
            <x v="421"/>
          </reference>
          <reference field="3" count="1">
            <x v="194"/>
          </reference>
        </references>
      </pivotArea>
    </format>
    <format dxfId="5391">
      <pivotArea dataOnly="0" labelOnly="1" fieldPosition="0">
        <references count="2">
          <reference field="0" count="1" selected="0">
            <x v="425"/>
          </reference>
          <reference field="3" count="1">
            <x v="196"/>
          </reference>
        </references>
      </pivotArea>
    </format>
    <format dxfId="5390">
      <pivotArea dataOnly="0" labelOnly="1" fieldPosition="0">
        <references count="2">
          <reference field="0" count="1" selected="0">
            <x v="428"/>
          </reference>
          <reference field="3" count="1">
            <x v="199"/>
          </reference>
        </references>
      </pivotArea>
    </format>
    <format dxfId="5389">
      <pivotArea dataOnly="0" labelOnly="1" fieldPosition="0">
        <references count="2">
          <reference field="0" count="1" selected="0">
            <x v="429"/>
          </reference>
          <reference field="3" count="1">
            <x v="200"/>
          </reference>
        </references>
      </pivotArea>
    </format>
    <format dxfId="5388">
      <pivotArea dataOnly="0" labelOnly="1" fieldPosition="0">
        <references count="2">
          <reference field="0" count="1" selected="0">
            <x v="434"/>
          </reference>
          <reference field="3" count="1">
            <x v="201"/>
          </reference>
        </references>
      </pivotArea>
    </format>
    <format dxfId="5387">
      <pivotArea dataOnly="0" labelOnly="1" fieldPosition="0">
        <references count="2">
          <reference field="0" count="1" selected="0">
            <x v="435"/>
          </reference>
          <reference field="3" count="1">
            <x v="202"/>
          </reference>
        </references>
      </pivotArea>
    </format>
    <format dxfId="5386">
      <pivotArea dataOnly="0" labelOnly="1" fieldPosition="0">
        <references count="2">
          <reference field="0" count="1" selected="0">
            <x v="436"/>
          </reference>
          <reference field="3" count="1">
            <x v="203"/>
          </reference>
        </references>
      </pivotArea>
    </format>
    <format dxfId="5385">
      <pivotArea dataOnly="0" labelOnly="1" fieldPosition="0">
        <references count="2">
          <reference field="0" count="1" selected="0">
            <x v="437"/>
          </reference>
          <reference field="3" count="1">
            <x v="204"/>
          </reference>
        </references>
      </pivotArea>
    </format>
    <format dxfId="5384">
      <pivotArea dataOnly="0" labelOnly="1" fieldPosition="0">
        <references count="2">
          <reference field="0" count="1" selected="0">
            <x v="438"/>
          </reference>
          <reference field="3" count="1">
            <x v="205"/>
          </reference>
        </references>
      </pivotArea>
    </format>
    <format dxfId="5383">
      <pivotArea dataOnly="0" labelOnly="1" fieldPosition="0">
        <references count="2">
          <reference field="0" count="1" selected="0">
            <x v="439"/>
          </reference>
          <reference field="3" count="1">
            <x v="207"/>
          </reference>
        </references>
      </pivotArea>
    </format>
    <format dxfId="5382">
      <pivotArea dataOnly="0" labelOnly="1" fieldPosition="0">
        <references count="2">
          <reference field="0" count="1" selected="0">
            <x v="440"/>
          </reference>
          <reference field="3" count="1">
            <x v="210"/>
          </reference>
        </references>
      </pivotArea>
    </format>
    <format dxfId="5381">
      <pivotArea dataOnly="0" labelOnly="1" fieldPosition="0">
        <references count="2">
          <reference field="0" count="1" selected="0">
            <x v="441"/>
          </reference>
          <reference field="3" count="1">
            <x v="214"/>
          </reference>
        </references>
      </pivotArea>
    </format>
    <format dxfId="5380">
      <pivotArea dataOnly="0" labelOnly="1" fieldPosition="0">
        <references count="2">
          <reference field="0" count="1" selected="0">
            <x v="442"/>
          </reference>
          <reference field="3" count="1">
            <x v="216"/>
          </reference>
        </references>
      </pivotArea>
    </format>
    <format dxfId="5379">
      <pivotArea dataOnly="0" labelOnly="1" fieldPosition="0">
        <references count="2">
          <reference field="0" count="1" selected="0">
            <x v="444"/>
          </reference>
          <reference field="3" count="1">
            <x v="217"/>
          </reference>
        </references>
      </pivotArea>
    </format>
    <format dxfId="5378">
      <pivotArea dataOnly="0" labelOnly="1" fieldPosition="0">
        <references count="2">
          <reference field="0" count="1" selected="0">
            <x v="445"/>
          </reference>
          <reference field="3" count="1">
            <x v="226"/>
          </reference>
        </references>
      </pivotArea>
    </format>
    <format dxfId="5377">
      <pivotArea dataOnly="0" labelOnly="1" fieldPosition="0">
        <references count="2">
          <reference field="0" count="1" selected="0">
            <x v="446"/>
          </reference>
          <reference field="3" count="1">
            <x v="232"/>
          </reference>
        </references>
      </pivotArea>
    </format>
    <format dxfId="5376">
      <pivotArea dataOnly="0" labelOnly="1" fieldPosition="0">
        <references count="2">
          <reference field="0" count="1" selected="0">
            <x v="447"/>
          </reference>
          <reference field="3" count="1">
            <x v="184"/>
          </reference>
        </references>
      </pivotArea>
    </format>
    <format dxfId="5375">
      <pivotArea dataOnly="0" labelOnly="1" fieldPosition="0">
        <references count="2">
          <reference field="0" count="1" selected="0">
            <x v="449"/>
          </reference>
          <reference field="3" count="1">
            <x v="206"/>
          </reference>
        </references>
      </pivotArea>
    </format>
    <format dxfId="5374">
      <pivotArea dataOnly="0" labelOnly="1" fieldPosition="0">
        <references count="2">
          <reference field="0" count="1" selected="0">
            <x v="450"/>
          </reference>
          <reference field="3" count="1">
            <x v="207"/>
          </reference>
        </references>
      </pivotArea>
    </format>
    <format dxfId="5373">
      <pivotArea dataOnly="0" labelOnly="1" fieldPosition="0">
        <references count="2">
          <reference field="0" count="1" selected="0">
            <x v="451"/>
          </reference>
          <reference field="3" count="1">
            <x v="209"/>
          </reference>
        </references>
      </pivotArea>
    </format>
    <format dxfId="5372">
      <pivotArea dataOnly="0" labelOnly="1" fieldPosition="0">
        <references count="2">
          <reference field="0" count="1" selected="0">
            <x v="452"/>
          </reference>
          <reference field="3" count="1">
            <x v="210"/>
          </reference>
        </references>
      </pivotArea>
    </format>
    <format dxfId="5371">
      <pivotArea dataOnly="0" labelOnly="1" fieldPosition="0">
        <references count="2">
          <reference field="0" count="1" selected="0">
            <x v="453"/>
          </reference>
          <reference field="3" count="1">
            <x v="212"/>
          </reference>
        </references>
      </pivotArea>
    </format>
    <format dxfId="5370">
      <pivotArea dataOnly="0" labelOnly="1" fieldPosition="0">
        <references count="2">
          <reference field="0" count="1" selected="0">
            <x v="454"/>
          </reference>
          <reference field="3" count="1">
            <x v="216"/>
          </reference>
        </references>
      </pivotArea>
    </format>
    <format dxfId="5369">
      <pivotArea dataOnly="0" labelOnly="1" fieldPosition="0">
        <references count="2">
          <reference field="0" count="1" selected="0">
            <x v="455"/>
          </reference>
          <reference field="3" count="1">
            <x v="218"/>
          </reference>
        </references>
      </pivotArea>
    </format>
    <format dxfId="5368">
      <pivotArea dataOnly="0" labelOnly="1" fieldPosition="0">
        <references count="2">
          <reference field="0" count="1" selected="0">
            <x v="456"/>
          </reference>
          <reference field="3" count="1">
            <x v="191"/>
          </reference>
        </references>
      </pivotArea>
    </format>
    <format dxfId="5367">
      <pivotArea dataOnly="0" labelOnly="1" fieldPosition="0">
        <references count="2">
          <reference field="0" count="1" selected="0">
            <x v="457"/>
          </reference>
          <reference field="3" count="1">
            <x v="205"/>
          </reference>
        </references>
      </pivotArea>
    </format>
    <format dxfId="5366">
      <pivotArea dataOnly="0" labelOnly="1" fieldPosition="0">
        <references count="2">
          <reference field="0" count="1" selected="0">
            <x v="460"/>
          </reference>
          <reference field="3" count="1">
            <x v="206"/>
          </reference>
        </references>
      </pivotArea>
    </format>
    <format dxfId="5365">
      <pivotArea dataOnly="0" labelOnly="1" fieldPosition="0">
        <references count="2">
          <reference field="0" count="1" selected="0">
            <x v="462"/>
          </reference>
          <reference field="3" count="1">
            <x v="207"/>
          </reference>
        </references>
      </pivotArea>
    </format>
    <format dxfId="5364">
      <pivotArea dataOnly="0" labelOnly="1" fieldPosition="0">
        <references count="2">
          <reference field="0" count="1" selected="0">
            <x v="465"/>
          </reference>
          <reference field="3" count="1">
            <x v="208"/>
          </reference>
        </references>
      </pivotArea>
    </format>
    <format dxfId="5363">
      <pivotArea dataOnly="0" labelOnly="1" fieldPosition="0">
        <references count="2">
          <reference field="0" count="1" selected="0">
            <x v="469"/>
          </reference>
          <reference field="3" count="1">
            <x v="209"/>
          </reference>
        </references>
      </pivotArea>
    </format>
    <format dxfId="5362">
      <pivotArea dataOnly="0" labelOnly="1" fieldPosition="0">
        <references count="2">
          <reference field="0" count="1" selected="0">
            <x v="472"/>
          </reference>
          <reference field="3" count="1">
            <x v="210"/>
          </reference>
        </references>
      </pivotArea>
    </format>
    <format dxfId="5361">
      <pivotArea dataOnly="0" labelOnly="1" fieldPosition="0">
        <references count="2">
          <reference field="0" count="1" selected="0">
            <x v="476"/>
          </reference>
          <reference field="3" count="1">
            <x v="211"/>
          </reference>
        </references>
      </pivotArea>
    </format>
    <format dxfId="5360">
      <pivotArea dataOnly="0" labelOnly="1" fieldPosition="0">
        <references count="2">
          <reference field="0" count="1" selected="0">
            <x v="478"/>
          </reference>
          <reference field="3" count="1">
            <x v="212"/>
          </reference>
        </references>
      </pivotArea>
    </format>
    <format dxfId="5359">
      <pivotArea dataOnly="0" labelOnly="1" fieldPosition="0">
        <references count="2">
          <reference field="0" count="1" selected="0">
            <x v="479"/>
          </reference>
          <reference field="3" count="1">
            <x v="213"/>
          </reference>
        </references>
      </pivotArea>
    </format>
    <format dxfId="5358">
      <pivotArea dataOnly="0" labelOnly="1" fieldPosition="0">
        <references count="2">
          <reference field="0" count="1" selected="0">
            <x v="481"/>
          </reference>
          <reference field="3" count="1">
            <x v="215"/>
          </reference>
        </references>
      </pivotArea>
    </format>
    <format dxfId="5357">
      <pivotArea dataOnly="0" labelOnly="1" fieldPosition="0">
        <references count="2">
          <reference field="0" count="1" selected="0">
            <x v="485"/>
          </reference>
          <reference field="3" count="1">
            <x v="217"/>
          </reference>
        </references>
      </pivotArea>
    </format>
    <format dxfId="5356">
      <pivotArea dataOnly="0" labelOnly="1" fieldPosition="0">
        <references count="2">
          <reference field="0" count="1" selected="0">
            <x v="486"/>
          </reference>
          <reference field="3" count="1">
            <x v="218"/>
          </reference>
        </references>
      </pivotArea>
    </format>
    <format dxfId="5355">
      <pivotArea dataOnly="0" labelOnly="1" fieldPosition="0">
        <references count="2">
          <reference field="0" count="1" selected="0">
            <x v="488"/>
          </reference>
          <reference field="3" count="1">
            <x v="219"/>
          </reference>
        </references>
      </pivotArea>
    </format>
    <format dxfId="5354">
      <pivotArea dataOnly="0" labelOnly="1" fieldPosition="0">
        <references count="2">
          <reference field="0" count="1" selected="0">
            <x v="489"/>
          </reference>
          <reference field="3" count="1">
            <x v="220"/>
          </reference>
        </references>
      </pivotArea>
    </format>
    <format dxfId="5353">
      <pivotArea dataOnly="0" labelOnly="1" fieldPosition="0">
        <references count="2">
          <reference field="0" count="1" selected="0">
            <x v="490"/>
          </reference>
          <reference field="3" count="1">
            <x v="223"/>
          </reference>
        </references>
      </pivotArea>
    </format>
    <format dxfId="5352">
      <pivotArea dataOnly="0" labelOnly="1" fieldPosition="0">
        <references count="2">
          <reference field="0" count="1" selected="0">
            <x v="491"/>
          </reference>
          <reference field="3" count="1">
            <x v="235"/>
          </reference>
        </references>
      </pivotArea>
    </format>
    <format dxfId="5351">
      <pivotArea dataOnly="0" labelOnly="1" fieldPosition="0">
        <references count="2">
          <reference field="0" count="1" selected="0">
            <x v="492"/>
          </reference>
          <reference field="3" count="1">
            <x v="222"/>
          </reference>
        </references>
      </pivotArea>
    </format>
    <format dxfId="5350">
      <pivotArea dataOnly="0" labelOnly="1" fieldPosition="0">
        <references count="2">
          <reference field="0" count="1" selected="0">
            <x v="493"/>
          </reference>
          <reference field="3" count="1">
            <x v="226"/>
          </reference>
        </references>
      </pivotArea>
    </format>
    <format dxfId="5349">
      <pivotArea dataOnly="0" labelOnly="1" fieldPosition="0">
        <references count="2">
          <reference field="0" count="1" selected="0">
            <x v="495"/>
          </reference>
          <reference field="3" count="1">
            <x v="227"/>
          </reference>
        </references>
      </pivotArea>
    </format>
    <format dxfId="5348">
      <pivotArea dataOnly="0" labelOnly="1" fieldPosition="0">
        <references count="2">
          <reference field="0" count="1" selected="0">
            <x v="496"/>
          </reference>
          <reference field="3" count="1">
            <x v="228"/>
          </reference>
        </references>
      </pivotArea>
    </format>
    <format dxfId="5347">
      <pivotArea dataOnly="0" labelOnly="1" fieldPosition="0">
        <references count="2">
          <reference field="0" count="1" selected="0">
            <x v="497"/>
          </reference>
          <reference field="3" count="1">
            <x v="229"/>
          </reference>
        </references>
      </pivotArea>
    </format>
    <format dxfId="5346">
      <pivotArea dataOnly="0" labelOnly="1" fieldPosition="0">
        <references count="2">
          <reference field="0" count="1" selected="0">
            <x v="498"/>
          </reference>
          <reference field="3" count="1">
            <x v="230"/>
          </reference>
        </references>
      </pivotArea>
    </format>
    <format dxfId="5345">
      <pivotArea dataOnly="0" labelOnly="1" fieldPosition="0">
        <references count="2">
          <reference field="0" count="1" selected="0">
            <x v="500"/>
          </reference>
          <reference field="3" count="1">
            <x v="231"/>
          </reference>
        </references>
      </pivotArea>
    </format>
    <format dxfId="5344">
      <pivotArea dataOnly="0" labelOnly="1" fieldPosition="0">
        <references count="2">
          <reference field="0" count="1" selected="0">
            <x v="501"/>
          </reference>
          <reference field="3" count="1">
            <x v="232"/>
          </reference>
        </references>
      </pivotArea>
    </format>
    <format dxfId="5343">
      <pivotArea dataOnly="0" labelOnly="1" fieldPosition="0">
        <references count="2">
          <reference field="0" count="1" selected="0">
            <x v="503"/>
          </reference>
          <reference field="3" count="1">
            <x v="233"/>
          </reference>
        </references>
      </pivotArea>
    </format>
    <format dxfId="5342">
      <pivotArea dataOnly="0" labelOnly="1" fieldPosition="0">
        <references count="2">
          <reference field="0" count="1" selected="0">
            <x v="504"/>
          </reference>
          <reference field="3" count="1">
            <x v="234"/>
          </reference>
        </references>
      </pivotArea>
    </format>
    <format dxfId="5341">
      <pivotArea dataOnly="0" labelOnly="1" fieldPosition="0">
        <references count="2">
          <reference field="0" count="1" selected="0">
            <x v="505"/>
          </reference>
          <reference field="3" count="1">
            <x v="236"/>
          </reference>
        </references>
      </pivotArea>
    </format>
    <format dxfId="5340">
      <pivotArea type="all" dataOnly="0" outline="0" fieldPosition="0"/>
    </format>
    <format dxfId="533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338">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337">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5336">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5335">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5334">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5333">
      <pivotArea dataOnly="0" labelOnly="1" fieldPosition="0">
        <references count="1">
          <reference field="0" count="50">
            <x v="300"/>
            <x v="301"/>
            <x v="302"/>
            <x v="303"/>
            <x v="304"/>
            <x v="305"/>
            <x v="306"/>
            <x v="307"/>
            <x v="308"/>
            <x v="309"/>
            <x v="310"/>
            <x v="311"/>
            <x v="312"/>
            <x v="313"/>
            <x v="314"/>
            <x v="315"/>
            <x v="317"/>
            <x v="318"/>
            <x v="319"/>
            <x v="320"/>
            <x v="321"/>
            <x v="322"/>
            <x v="323"/>
            <x v="324"/>
            <x v="325"/>
            <x v="326"/>
            <x v="327"/>
            <x v="328"/>
            <x v="329"/>
            <x v="330"/>
            <x v="331"/>
            <x v="332"/>
            <x v="333"/>
            <x v="334"/>
            <x v="335"/>
            <x v="336"/>
            <x v="337"/>
            <x v="338"/>
            <x v="339"/>
            <x v="340"/>
            <x v="341"/>
            <x v="342"/>
            <x v="343"/>
            <x v="344"/>
            <x v="345"/>
            <x v="346"/>
            <x v="347"/>
            <x v="348"/>
            <x v="349"/>
            <x v="350"/>
          </reference>
        </references>
      </pivotArea>
    </format>
    <format dxfId="5332">
      <pivotArea dataOnly="0" labelOnly="1" fieldPosition="0">
        <references count="1">
          <reference field="0" count="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reference>
        </references>
      </pivotArea>
    </format>
    <format dxfId="5331">
      <pivotArea dataOnly="0" labelOnly="1" fieldPosition="0">
        <references count="1">
          <reference field="0" count="5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reference>
        </references>
      </pivotArea>
    </format>
    <format dxfId="5330">
      <pivotArea dataOnly="0" labelOnly="1" fieldPosition="0">
        <references count="1">
          <reference field="0" count="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reference>
        </references>
      </pivotArea>
    </format>
    <format dxfId="5329">
      <pivotArea dataOnly="0" labelOnly="1" fieldPosition="0">
        <references count="1">
          <reference field="0" count="10">
            <x v="501"/>
            <x v="502"/>
            <x v="503"/>
            <x v="504"/>
            <x v="505"/>
            <x v="506"/>
            <x v="507"/>
            <x v="508"/>
            <x v="509"/>
            <x v="510"/>
          </reference>
        </references>
      </pivotArea>
    </format>
    <format dxfId="5328">
      <pivotArea dataOnly="0" labelOnly="1" grandRow="1" outline="0" fieldPosition="0"/>
    </format>
    <format dxfId="5327">
      <pivotArea dataOnly="0" labelOnly="1" fieldPosition="0">
        <references count="2">
          <reference field="0" count="1" selected="0">
            <x v="0"/>
          </reference>
          <reference field="3" count="1">
            <x v="119"/>
          </reference>
        </references>
      </pivotArea>
    </format>
    <format dxfId="5326">
      <pivotArea dataOnly="0" labelOnly="1" fieldPosition="0">
        <references count="2">
          <reference field="0" count="1" selected="0">
            <x v="1"/>
          </reference>
          <reference field="3" count="1">
            <x v="120"/>
          </reference>
        </references>
      </pivotArea>
    </format>
    <format dxfId="5325">
      <pivotArea dataOnly="0" labelOnly="1" fieldPosition="0">
        <references count="2">
          <reference field="0" count="1" selected="0">
            <x v="2"/>
          </reference>
          <reference field="3" count="1">
            <x v="121"/>
          </reference>
        </references>
      </pivotArea>
    </format>
    <format dxfId="5324">
      <pivotArea dataOnly="0" labelOnly="1" fieldPosition="0">
        <references count="2">
          <reference field="0" count="1" selected="0">
            <x v="3"/>
          </reference>
          <reference field="3" count="1">
            <x v="125"/>
          </reference>
        </references>
      </pivotArea>
    </format>
    <format dxfId="5323">
      <pivotArea dataOnly="0" labelOnly="1" fieldPosition="0">
        <references count="2">
          <reference field="0" count="1" selected="0">
            <x v="4"/>
          </reference>
          <reference field="3" count="1">
            <x v="129"/>
          </reference>
        </references>
      </pivotArea>
    </format>
    <format dxfId="5322">
      <pivotArea dataOnly="0" labelOnly="1" fieldPosition="0">
        <references count="2">
          <reference field="0" count="1" selected="0">
            <x v="6"/>
          </reference>
          <reference field="3" count="1">
            <x v="132"/>
          </reference>
        </references>
      </pivotArea>
    </format>
    <format dxfId="5321">
      <pivotArea dataOnly="0" labelOnly="1" fieldPosition="0">
        <references count="2">
          <reference field="0" count="1" selected="0">
            <x v="7"/>
          </reference>
          <reference field="3" count="1">
            <x v="139"/>
          </reference>
        </references>
      </pivotArea>
    </format>
    <format dxfId="5320">
      <pivotArea dataOnly="0" labelOnly="1" fieldPosition="0">
        <references count="2">
          <reference field="0" count="1" selected="0">
            <x v="8"/>
          </reference>
          <reference field="3" count="1">
            <x v="145"/>
          </reference>
        </references>
      </pivotArea>
    </format>
    <format dxfId="5319">
      <pivotArea dataOnly="0" labelOnly="1" fieldPosition="0">
        <references count="2">
          <reference field="0" count="1" selected="0">
            <x v="9"/>
          </reference>
          <reference field="3" count="1">
            <x v="151"/>
          </reference>
        </references>
      </pivotArea>
    </format>
    <format dxfId="5318">
      <pivotArea dataOnly="0" labelOnly="1" fieldPosition="0">
        <references count="2">
          <reference field="0" count="1" selected="0">
            <x v="10"/>
          </reference>
          <reference field="3" count="1">
            <x v="158"/>
          </reference>
        </references>
      </pivotArea>
    </format>
    <format dxfId="5317">
      <pivotArea dataOnly="0" labelOnly="1" fieldPosition="0">
        <references count="2">
          <reference field="0" count="1" selected="0">
            <x v="11"/>
          </reference>
          <reference field="3" count="1">
            <x v="164"/>
          </reference>
        </references>
      </pivotArea>
    </format>
    <format dxfId="5316">
      <pivotArea dataOnly="0" labelOnly="1" fieldPosition="0">
        <references count="2">
          <reference field="0" count="1" selected="0">
            <x v="12"/>
          </reference>
          <reference field="3" count="1">
            <x v="166"/>
          </reference>
        </references>
      </pivotArea>
    </format>
    <format dxfId="5315">
      <pivotArea dataOnly="0" labelOnly="1" fieldPosition="0">
        <references count="2">
          <reference field="0" count="1" selected="0">
            <x v="13"/>
          </reference>
          <reference field="3" count="1">
            <x v="167"/>
          </reference>
        </references>
      </pivotArea>
    </format>
    <format dxfId="5314">
      <pivotArea dataOnly="0" labelOnly="1" fieldPosition="0">
        <references count="2">
          <reference field="0" count="1" selected="0">
            <x v="16"/>
          </reference>
          <reference field="3" count="1">
            <x v="177"/>
          </reference>
        </references>
      </pivotArea>
    </format>
    <format dxfId="5313">
      <pivotArea dataOnly="0" labelOnly="1" fieldPosition="0">
        <references count="2">
          <reference field="0" count="1" selected="0">
            <x v="17"/>
          </reference>
          <reference field="3" count="1">
            <x v="0"/>
          </reference>
        </references>
      </pivotArea>
    </format>
    <format dxfId="5312">
      <pivotArea dataOnly="0" labelOnly="1" fieldPosition="0">
        <references count="2">
          <reference field="0" count="1" selected="0">
            <x v="18"/>
          </reference>
          <reference field="3" count="1">
            <x v="1"/>
          </reference>
        </references>
      </pivotArea>
    </format>
    <format dxfId="5311">
      <pivotArea dataOnly="0" labelOnly="1" fieldPosition="0">
        <references count="2">
          <reference field="0" count="1" selected="0">
            <x v="19"/>
          </reference>
          <reference field="3" count="1">
            <x v="2"/>
          </reference>
        </references>
      </pivotArea>
    </format>
    <format dxfId="5310">
      <pivotArea dataOnly="0" labelOnly="1" fieldPosition="0">
        <references count="2">
          <reference field="0" count="1" selected="0">
            <x v="20"/>
          </reference>
          <reference field="3" count="1">
            <x v="3"/>
          </reference>
        </references>
      </pivotArea>
    </format>
    <format dxfId="5309">
      <pivotArea dataOnly="0" labelOnly="1" fieldPosition="0">
        <references count="2">
          <reference field="0" count="1" selected="0">
            <x v="21"/>
          </reference>
          <reference field="3" count="1">
            <x v="4"/>
          </reference>
        </references>
      </pivotArea>
    </format>
    <format dxfId="5308">
      <pivotArea dataOnly="0" labelOnly="1" fieldPosition="0">
        <references count="2">
          <reference field="0" count="1" selected="0">
            <x v="22"/>
          </reference>
          <reference field="3" count="1">
            <x v="123"/>
          </reference>
        </references>
      </pivotArea>
    </format>
    <format dxfId="5307">
      <pivotArea dataOnly="0" labelOnly="1" fieldPosition="0">
        <references count="2">
          <reference field="0" count="1" selected="0">
            <x v="23"/>
          </reference>
          <reference field="3" count="1">
            <x v="163"/>
          </reference>
        </references>
      </pivotArea>
    </format>
    <format dxfId="5306">
      <pivotArea dataOnly="0" labelOnly="1" fieldPosition="0">
        <references count="2">
          <reference field="0" count="1" selected="0">
            <x v="25"/>
          </reference>
          <reference field="3" count="1">
            <x v="177"/>
          </reference>
        </references>
      </pivotArea>
    </format>
    <format dxfId="5305">
      <pivotArea dataOnly="0" labelOnly="1" fieldPosition="0">
        <references count="2">
          <reference field="0" count="1" selected="0">
            <x v="26"/>
          </reference>
          <reference field="3" count="1">
            <x v="5"/>
          </reference>
        </references>
      </pivotArea>
    </format>
    <format dxfId="5304">
      <pivotArea dataOnly="0" labelOnly="1" fieldPosition="0">
        <references count="2">
          <reference field="0" count="1" selected="0">
            <x v="27"/>
          </reference>
          <reference field="3" count="1">
            <x v="83"/>
          </reference>
        </references>
      </pivotArea>
    </format>
    <format dxfId="5303">
      <pivotArea dataOnly="0" labelOnly="1" fieldPosition="0">
        <references count="2">
          <reference field="0" count="1" selected="0">
            <x v="28"/>
          </reference>
          <reference field="3" count="1">
            <x v="13"/>
          </reference>
        </references>
      </pivotArea>
    </format>
    <format dxfId="5302">
      <pivotArea dataOnly="0" labelOnly="1" fieldPosition="0">
        <references count="2">
          <reference field="0" count="1" selected="0">
            <x v="29"/>
          </reference>
          <reference field="3" count="1">
            <x v="21"/>
          </reference>
        </references>
      </pivotArea>
    </format>
    <format dxfId="5301">
      <pivotArea dataOnly="0" labelOnly="1" fieldPosition="0">
        <references count="2">
          <reference field="0" count="1" selected="0">
            <x v="30"/>
          </reference>
          <reference field="3" count="1">
            <x v="97"/>
          </reference>
        </references>
      </pivotArea>
    </format>
    <format dxfId="5300">
      <pivotArea dataOnly="0" labelOnly="1" fieldPosition="0">
        <references count="2">
          <reference field="0" count="1" selected="0">
            <x v="31"/>
          </reference>
          <reference field="3" count="1">
            <x v="61"/>
          </reference>
        </references>
      </pivotArea>
    </format>
    <format dxfId="5299">
      <pivotArea dataOnly="0" labelOnly="1" fieldPosition="0">
        <references count="2">
          <reference field="0" count="1" selected="0">
            <x v="32"/>
          </reference>
          <reference field="3" count="1">
            <x v="7"/>
          </reference>
        </references>
      </pivotArea>
    </format>
    <format dxfId="5298">
      <pivotArea dataOnly="0" labelOnly="1" fieldPosition="0">
        <references count="2">
          <reference field="0" count="1" selected="0">
            <x v="33"/>
          </reference>
          <reference field="3" count="1">
            <x v="11"/>
          </reference>
        </references>
      </pivotArea>
    </format>
    <format dxfId="5297">
      <pivotArea dataOnly="0" labelOnly="1" fieldPosition="0">
        <references count="2">
          <reference field="0" count="1" selected="0">
            <x v="34"/>
          </reference>
          <reference field="3" count="1">
            <x v="14"/>
          </reference>
        </references>
      </pivotArea>
    </format>
    <format dxfId="5296">
      <pivotArea dataOnly="0" labelOnly="1" fieldPosition="0">
        <references count="2">
          <reference field="0" count="1" selected="0">
            <x v="35"/>
          </reference>
          <reference field="3" count="1">
            <x v="21"/>
          </reference>
        </references>
      </pivotArea>
    </format>
    <format dxfId="5295">
      <pivotArea dataOnly="0" labelOnly="1" fieldPosition="0">
        <references count="2">
          <reference field="0" count="1" selected="0">
            <x v="36"/>
          </reference>
          <reference field="3" count="1">
            <x v="27"/>
          </reference>
        </references>
      </pivotArea>
    </format>
    <format dxfId="5294">
      <pivotArea dataOnly="0" labelOnly="1" fieldPosition="0">
        <references count="2">
          <reference field="0" count="1" selected="0">
            <x v="37"/>
          </reference>
          <reference field="3" count="1">
            <x v="39"/>
          </reference>
        </references>
      </pivotArea>
    </format>
    <format dxfId="5293">
      <pivotArea dataOnly="0" labelOnly="1" fieldPosition="0">
        <references count="2">
          <reference field="0" count="1" selected="0">
            <x v="38"/>
          </reference>
          <reference field="3" count="1">
            <x v="45"/>
          </reference>
        </references>
      </pivotArea>
    </format>
    <format dxfId="5292">
      <pivotArea dataOnly="0" labelOnly="1" fieldPosition="0">
        <references count="2">
          <reference field="0" count="1" selected="0">
            <x v="39"/>
          </reference>
          <reference field="3" count="1">
            <x v="66"/>
          </reference>
        </references>
      </pivotArea>
    </format>
    <format dxfId="5291">
      <pivotArea dataOnly="0" labelOnly="1" fieldPosition="0">
        <references count="2">
          <reference field="0" count="1" selected="0">
            <x v="40"/>
          </reference>
          <reference field="3" count="1">
            <x v="100"/>
          </reference>
        </references>
      </pivotArea>
    </format>
    <format dxfId="5290">
      <pivotArea dataOnly="0" labelOnly="1" fieldPosition="0">
        <references count="2">
          <reference field="0" count="1" selected="0">
            <x v="41"/>
          </reference>
          <reference field="3" count="1">
            <x v="162"/>
          </reference>
        </references>
      </pivotArea>
    </format>
    <format dxfId="5289">
      <pivotArea dataOnly="0" labelOnly="1" fieldPosition="0">
        <references count="2">
          <reference field="0" count="1" selected="0">
            <x v="42"/>
          </reference>
          <reference field="3" count="1">
            <x v="8"/>
          </reference>
        </references>
      </pivotArea>
    </format>
    <format dxfId="5288">
      <pivotArea dataOnly="0" labelOnly="1" fieldPosition="0">
        <references count="2">
          <reference field="0" count="1" selected="0">
            <x v="43"/>
          </reference>
          <reference field="3" count="1">
            <x v="10"/>
          </reference>
        </references>
      </pivotArea>
    </format>
    <format dxfId="5287">
      <pivotArea dataOnly="0" labelOnly="1" fieldPosition="0">
        <references count="2">
          <reference field="0" count="1" selected="0">
            <x v="44"/>
          </reference>
          <reference field="3" count="1">
            <x v="12"/>
          </reference>
        </references>
      </pivotArea>
    </format>
    <format dxfId="5286">
      <pivotArea dataOnly="0" labelOnly="1" fieldPosition="0">
        <references count="2">
          <reference field="0" count="1" selected="0">
            <x v="45"/>
          </reference>
          <reference field="3" count="1">
            <x v="16"/>
          </reference>
        </references>
      </pivotArea>
    </format>
    <format dxfId="5285">
      <pivotArea dataOnly="0" labelOnly="1" fieldPosition="0">
        <references count="2">
          <reference field="0" count="1" selected="0">
            <x v="46"/>
          </reference>
          <reference field="3" count="1">
            <x v="17"/>
          </reference>
        </references>
      </pivotArea>
    </format>
    <format dxfId="5284">
      <pivotArea dataOnly="0" labelOnly="1" fieldPosition="0">
        <references count="2">
          <reference field="0" count="1" selected="0">
            <x v="47"/>
          </reference>
          <reference field="3" count="1">
            <x v="19"/>
          </reference>
        </references>
      </pivotArea>
    </format>
    <format dxfId="5283">
      <pivotArea dataOnly="0" labelOnly="1" fieldPosition="0">
        <references count="2">
          <reference field="0" count="1" selected="0">
            <x v="48"/>
          </reference>
          <reference field="3" count="1">
            <x v="20"/>
          </reference>
        </references>
      </pivotArea>
    </format>
    <format dxfId="5282">
      <pivotArea dataOnly="0" labelOnly="1" fieldPosition="0">
        <references count="2">
          <reference field="0" count="1" selected="0">
            <x v="49"/>
          </reference>
          <reference field="3" count="1">
            <x v="21"/>
          </reference>
        </references>
      </pivotArea>
    </format>
    <format dxfId="5281">
      <pivotArea dataOnly="0" labelOnly="1" fieldPosition="0">
        <references count="2">
          <reference field="0" count="1" selected="0">
            <x v="52"/>
          </reference>
          <reference field="3" count="1">
            <x v="23"/>
          </reference>
        </references>
      </pivotArea>
    </format>
    <format dxfId="5280">
      <pivotArea dataOnly="0" labelOnly="1" fieldPosition="0">
        <references count="2">
          <reference field="0" count="1" selected="0">
            <x v="53"/>
          </reference>
          <reference field="3" count="1">
            <x v="28"/>
          </reference>
        </references>
      </pivotArea>
    </format>
    <format dxfId="5279">
      <pivotArea dataOnly="0" labelOnly="1" fieldPosition="0">
        <references count="2">
          <reference field="0" count="1" selected="0">
            <x v="54"/>
          </reference>
          <reference field="3" count="1">
            <x v="29"/>
          </reference>
        </references>
      </pivotArea>
    </format>
    <format dxfId="5278">
      <pivotArea dataOnly="0" labelOnly="1" fieldPosition="0">
        <references count="2">
          <reference field="0" count="1" selected="0">
            <x v="55"/>
          </reference>
          <reference field="3" count="1">
            <x v="33"/>
          </reference>
        </references>
      </pivotArea>
    </format>
    <format dxfId="5277">
      <pivotArea dataOnly="0" labelOnly="1" fieldPosition="0">
        <references count="2">
          <reference field="0" count="1" selected="0">
            <x v="56"/>
          </reference>
          <reference field="3" count="1">
            <x v="34"/>
          </reference>
        </references>
      </pivotArea>
    </format>
    <format dxfId="5276">
      <pivotArea dataOnly="0" labelOnly="1" fieldPosition="0">
        <references count="2">
          <reference field="0" count="1" selected="0">
            <x v="57"/>
          </reference>
          <reference field="3" count="1">
            <x v="36"/>
          </reference>
        </references>
      </pivotArea>
    </format>
    <format dxfId="5275">
      <pivotArea dataOnly="0" labelOnly="1" fieldPosition="0">
        <references count="2">
          <reference field="0" count="1" selected="0">
            <x v="58"/>
          </reference>
          <reference field="3" count="1">
            <x v="40"/>
          </reference>
        </references>
      </pivotArea>
    </format>
    <format dxfId="5274">
      <pivotArea dataOnly="0" labelOnly="1" fieldPosition="0">
        <references count="2">
          <reference field="0" count="1" selected="0">
            <x v="59"/>
          </reference>
          <reference field="3" count="1">
            <x v="42"/>
          </reference>
        </references>
      </pivotArea>
    </format>
    <format dxfId="5273">
      <pivotArea dataOnly="0" labelOnly="1" fieldPosition="0">
        <references count="2">
          <reference field="0" count="1" selected="0">
            <x v="60"/>
          </reference>
          <reference field="3" count="1">
            <x v="49"/>
          </reference>
        </references>
      </pivotArea>
    </format>
    <format dxfId="5272">
      <pivotArea dataOnly="0" labelOnly="1" fieldPosition="0">
        <references count="2">
          <reference field="0" count="1" selected="0">
            <x v="61"/>
          </reference>
          <reference field="3" count="1">
            <x v="50"/>
          </reference>
        </references>
      </pivotArea>
    </format>
    <format dxfId="5271">
      <pivotArea dataOnly="0" labelOnly="1" fieldPosition="0">
        <references count="2">
          <reference field="0" count="1" selected="0">
            <x v="62"/>
          </reference>
          <reference field="3" count="1">
            <x v="51"/>
          </reference>
        </references>
      </pivotArea>
    </format>
    <format dxfId="5270">
      <pivotArea dataOnly="0" labelOnly="1" fieldPosition="0">
        <references count="2">
          <reference field="0" count="1" selected="0">
            <x v="63"/>
          </reference>
          <reference field="3" count="1">
            <x v="54"/>
          </reference>
        </references>
      </pivotArea>
    </format>
    <format dxfId="5269">
      <pivotArea dataOnly="0" labelOnly="1" fieldPosition="0">
        <references count="2">
          <reference field="0" count="1" selected="0">
            <x v="64"/>
          </reference>
          <reference field="3" count="1">
            <x v="65"/>
          </reference>
        </references>
      </pivotArea>
    </format>
    <format dxfId="5268">
      <pivotArea dataOnly="0" labelOnly="1" fieldPosition="0">
        <references count="2">
          <reference field="0" count="1" selected="0">
            <x v="65"/>
          </reference>
          <reference field="3" count="1">
            <x v="67"/>
          </reference>
        </references>
      </pivotArea>
    </format>
    <format dxfId="5267">
      <pivotArea dataOnly="0" labelOnly="1" fieldPosition="0">
        <references count="2">
          <reference field="0" count="1" selected="0">
            <x v="66"/>
          </reference>
          <reference field="3" count="1">
            <x v="68"/>
          </reference>
        </references>
      </pivotArea>
    </format>
    <format dxfId="5266">
      <pivotArea dataOnly="0" labelOnly="1" fieldPosition="0">
        <references count="2">
          <reference field="0" count="1" selected="0">
            <x v="67"/>
          </reference>
          <reference field="3" count="1">
            <x v="69"/>
          </reference>
        </references>
      </pivotArea>
    </format>
    <format dxfId="5265">
      <pivotArea dataOnly="0" labelOnly="1" fieldPosition="0">
        <references count="2">
          <reference field="0" count="1" selected="0">
            <x v="68"/>
          </reference>
          <reference field="3" count="1">
            <x v="76"/>
          </reference>
        </references>
      </pivotArea>
    </format>
    <format dxfId="5264">
      <pivotArea dataOnly="0" labelOnly="1" fieldPosition="0">
        <references count="2">
          <reference field="0" count="1" selected="0">
            <x v="69"/>
          </reference>
          <reference field="3" count="1">
            <x v="79"/>
          </reference>
        </references>
      </pivotArea>
    </format>
    <format dxfId="5263">
      <pivotArea dataOnly="0" labelOnly="1" fieldPosition="0">
        <references count="2">
          <reference field="0" count="1" selected="0">
            <x v="70"/>
          </reference>
          <reference field="3" count="1">
            <x v="82"/>
          </reference>
        </references>
      </pivotArea>
    </format>
    <format dxfId="5262">
      <pivotArea dataOnly="0" labelOnly="1" fieldPosition="0">
        <references count="2">
          <reference field="0" count="1" selected="0">
            <x v="71"/>
          </reference>
          <reference field="3" count="1">
            <x v="97"/>
          </reference>
        </references>
      </pivotArea>
    </format>
    <format dxfId="5261">
      <pivotArea dataOnly="0" labelOnly="1" fieldPosition="0">
        <references count="2">
          <reference field="0" count="1" selected="0">
            <x v="72"/>
          </reference>
          <reference field="3" count="1">
            <x v="98"/>
          </reference>
        </references>
      </pivotArea>
    </format>
    <format dxfId="5260">
      <pivotArea dataOnly="0" labelOnly="1" fieldPosition="0">
        <references count="2">
          <reference field="0" count="1" selected="0">
            <x v="73"/>
          </reference>
          <reference field="3" count="1">
            <x v="99"/>
          </reference>
        </references>
      </pivotArea>
    </format>
    <format dxfId="5259">
      <pivotArea dataOnly="0" labelOnly="1" fieldPosition="0">
        <references count="2">
          <reference field="0" count="1" selected="0">
            <x v="75"/>
          </reference>
          <reference field="3" count="1">
            <x v="101"/>
          </reference>
        </references>
      </pivotArea>
    </format>
    <format dxfId="5258">
      <pivotArea dataOnly="0" labelOnly="1" fieldPosition="0">
        <references count="2">
          <reference field="0" count="1" selected="0">
            <x v="76"/>
          </reference>
          <reference field="3" count="1">
            <x v="103"/>
          </reference>
        </references>
      </pivotArea>
    </format>
    <format dxfId="5257">
      <pivotArea dataOnly="0" labelOnly="1" fieldPosition="0">
        <references count="2">
          <reference field="0" count="1" selected="0">
            <x v="77"/>
          </reference>
          <reference field="3" count="1">
            <x v="106"/>
          </reference>
        </references>
      </pivotArea>
    </format>
    <format dxfId="5256">
      <pivotArea dataOnly="0" labelOnly="1" fieldPosition="0">
        <references count="2">
          <reference field="0" count="1" selected="0">
            <x v="78"/>
          </reference>
          <reference field="3" count="1">
            <x v="108"/>
          </reference>
        </references>
      </pivotArea>
    </format>
    <format dxfId="5255">
      <pivotArea dataOnly="0" labelOnly="1" fieldPosition="0">
        <references count="2">
          <reference field="0" count="1" selected="0">
            <x v="79"/>
          </reference>
          <reference field="3" count="1">
            <x v="110"/>
          </reference>
        </references>
      </pivotArea>
    </format>
    <format dxfId="5254">
      <pivotArea dataOnly="0" labelOnly="1" fieldPosition="0">
        <references count="2">
          <reference field="0" count="1" selected="0">
            <x v="80"/>
          </reference>
          <reference field="3" count="1">
            <x v="111"/>
          </reference>
        </references>
      </pivotArea>
    </format>
    <format dxfId="5253">
      <pivotArea dataOnly="0" labelOnly="1" fieldPosition="0">
        <references count="2">
          <reference field="0" count="1" selected="0">
            <x v="81"/>
          </reference>
          <reference field="3" count="1">
            <x v="113"/>
          </reference>
        </references>
      </pivotArea>
    </format>
    <format dxfId="5252">
      <pivotArea dataOnly="0" labelOnly="1" fieldPosition="0">
        <references count="2">
          <reference field="0" count="1" selected="0">
            <x v="82"/>
          </reference>
          <reference field="3" count="1">
            <x v="114"/>
          </reference>
        </references>
      </pivotArea>
    </format>
    <format dxfId="5251">
      <pivotArea dataOnly="0" labelOnly="1" fieldPosition="0">
        <references count="2">
          <reference field="0" count="1" selected="0">
            <x v="83"/>
          </reference>
          <reference field="3" count="1">
            <x v="115"/>
          </reference>
        </references>
      </pivotArea>
    </format>
    <format dxfId="5250">
      <pivotArea dataOnly="0" labelOnly="1" fieldPosition="0">
        <references count="2">
          <reference field="0" count="1" selected="0">
            <x v="84"/>
          </reference>
          <reference field="3" count="1">
            <x v="129"/>
          </reference>
        </references>
      </pivotArea>
    </format>
    <format dxfId="5249">
      <pivotArea dataOnly="0" labelOnly="1" fieldPosition="0">
        <references count="2">
          <reference field="0" count="1" selected="0">
            <x v="85"/>
          </reference>
          <reference field="3" count="1">
            <x v="130"/>
          </reference>
        </references>
      </pivotArea>
    </format>
    <format dxfId="5248">
      <pivotArea dataOnly="0" labelOnly="1" fieldPosition="0">
        <references count="2">
          <reference field="0" count="1" selected="0">
            <x v="86"/>
          </reference>
          <reference field="3" count="1">
            <x v="131"/>
          </reference>
        </references>
      </pivotArea>
    </format>
    <format dxfId="5247">
      <pivotArea dataOnly="0" labelOnly="1" fieldPosition="0">
        <references count="2">
          <reference field="0" count="1" selected="0">
            <x v="87"/>
          </reference>
          <reference field="3" count="1">
            <x v="134"/>
          </reference>
        </references>
      </pivotArea>
    </format>
    <format dxfId="5246">
      <pivotArea dataOnly="0" labelOnly="1" fieldPosition="0">
        <references count="2">
          <reference field="0" count="1" selected="0">
            <x v="88"/>
          </reference>
          <reference field="3" count="1">
            <x v="138"/>
          </reference>
        </references>
      </pivotArea>
    </format>
    <format dxfId="5245">
      <pivotArea dataOnly="0" labelOnly="1" fieldPosition="0">
        <references count="2">
          <reference field="0" count="1" selected="0">
            <x v="89"/>
          </reference>
          <reference field="3" count="1">
            <x v="139"/>
          </reference>
        </references>
      </pivotArea>
    </format>
    <format dxfId="5244">
      <pivotArea dataOnly="0" labelOnly="1" fieldPosition="0">
        <references count="2">
          <reference field="0" count="1" selected="0">
            <x v="90"/>
          </reference>
          <reference field="3" count="1">
            <x v="144"/>
          </reference>
        </references>
      </pivotArea>
    </format>
    <format dxfId="5243">
      <pivotArea dataOnly="0" labelOnly="1" fieldPosition="0">
        <references count="2">
          <reference field="0" count="1" selected="0">
            <x v="91"/>
          </reference>
          <reference field="3" count="1">
            <x v="145"/>
          </reference>
        </references>
      </pivotArea>
    </format>
    <format dxfId="5242">
      <pivotArea dataOnly="0" labelOnly="1" fieldPosition="0">
        <references count="2">
          <reference field="0" count="1" selected="0">
            <x v="92"/>
          </reference>
          <reference field="3" count="1">
            <x v="146"/>
          </reference>
        </references>
      </pivotArea>
    </format>
    <format dxfId="5241">
      <pivotArea dataOnly="0" labelOnly="1" fieldPosition="0">
        <references count="2">
          <reference field="0" count="1" selected="0">
            <x v="93"/>
          </reference>
          <reference field="3" count="1">
            <x v="147"/>
          </reference>
        </references>
      </pivotArea>
    </format>
    <format dxfId="5240">
      <pivotArea dataOnly="0" labelOnly="1" fieldPosition="0">
        <references count="2">
          <reference field="0" count="1" selected="0">
            <x v="94"/>
          </reference>
          <reference field="3" count="1">
            <x v="149"/>
          </reference>
        </references>
      </pivotArea>
    </format>
    <format dxfId="5239">
      <pivotArea dataOnly="0" labelOnly="1" fieldPosition="0">
        <references count="2">
          <reference field="0" count="1" selected="0">
            <x v="95"/>
          </reference>
          <reference field="3" count="1">
            <x v="150"/>
          </reference>
        </references>
      </pivotArea>
    </format>
    <format dxfId="5238">
      <pivotArea dataOnly="0" labelOnly="1" fieldPosition="0">
        <references count="2">
          <reference field="0" count="1" selected="0">
            <x v="98"/>
          </reference>
          <reference field="3" count="1">
            <x v="151"/>
          </reference>
        </references>
      </pivotArea>
    </format>
    <format dxfId="5237">
      <pivotArea dataOnly="0" labelOnly="1" fieldPosition="0">
        <references count="2">
          <reference field="0" count="1" selected="0">
            <x v="99"/>
          </reference>
          <reference field="3" count="1">
            <x v="152"/>
          </reference>
        </references>
      </pivotArea>
    </format>
    <format dxfId="5236">
      <pivotArea dataOnly="0" labelOnly="1" fieldPosition="0">
        <references count="2">
          <reference field="0" count="1" selected="0">
            <x v="100"/>
          </reference>
          <reference field="3" count="1">
            <x v="156"/>
          </reference>
        </references>
      </pivotArea>
    </format>
    <format dxfId="5235">
      <pivotArea dataOnly="0" labelOnly="1" fieldPosition="0">
        <references count="2">
          <reference field="0" count="1" selected="0">
            <x v="103"/>
          </reference>
          <reference field="3" count="1">
            <x v="157"/>
          </reference>
        </references>
      </pivotArea>
    </format>
    <format dxfId="5234">
      <pivotArea dataOnly="0" labelOnly="1" fieldPosition="0">
        <references count="2">
          <reference field="0" count="1" selected="0">
            <x v="104"/>
          </reference>
          <reference field="3" count="1">
            <x v="159"/>
          </reference>
        </references>
      </pivotArea>
    </format>
    <format dxfId="5233">
      <pivotArea dataOnly="0" labelOnly="1" fieldPosition="0">
        <references count="2">
          <reference field="0" count="1" selected="0">
            <x v="106"/>
          </reference>
          <reference field="3" count="1">
            <x v="162"/>
          </reference>
        </references>
      </pivotArea>
    </format>
    <format dxfId="5232">
      <pivotArea dataOnly="0" labelOnly="1" fieldPosition="0">
        <references count="2">
          <reference field="0" count="1" selected="0">
            <x v="107"/>
          </reference>
          <reference field="3" count="1">
            <x v="25"/>
          </reference>
        </references>
      </pivotArea>
    </format>
    <format dxfId="5231">
      <pivotArea dataOnly="0" labelOnly="1" fieldPosition="0">
        <references count="2">
          <reference field="0" count="1" selected="0">
            <x v="108"/>
          </reference>
          <reference field="3" count="1">
            <x v="30"/>
          </reference>
        </references>
      </pivotArea>
    </format>
    <format dxfId="5230">
      <pivotArea dataOnly="0" labelOnly="1" fieldPosition="0">
        <references count="2">
          <reference field="0" count="1" selected="0">
            <x v="109"/>
          </reference>
          <reference field="3" count="1">
            <x v="31"/>
          </reference>
        </references>
      </pivotArea>
    </format>
    <format dxfId="5229">
      <pivotArea dataOnly="0" labelOnly="1" fieldPosition="0">
        <references count="2">
          <reference field="0" count="1" selected="0">
            <x v="110"/>
          </reference>
          <reference field="3" count="1">
            <x v="35"/>
          </reference>
        </references>
      </pivotArea>
    </format>
    <format dxfId="5228">
      <pivotArea dataOnly="0" labelOnly="1" fieldPosition="0">
        <references count="2">
          <reference field="0" count="1" selected="0">
            <x v="111"/>
          </reference>
          <reference field="3" count="1">
            <x v="41"/>
          </reference>
        </references>
      </pivotArea>
    </format>
    <format dxfId="5227">
      <pivotArea dataOnly="0" labelOnly="1" fieldPosition="0">
        <references count="2">
          <reference field="0" count="1" selected="0">
            <x v="112"/>
          </reference>
          <reference field="3" count="1">
            <x v="46"/>
          </reference>
        </references>
      </pivotArea>
    </format>
    <format dxfId="5226">
      <pivotArea dataOnly="0" labelOnly="1" fieldPosition="0">
        <references count="2">
          <reference field="0" count="1" selected="0">
            <x v="113"/>
          </reference>
          <reference field="3" count="1">
            <x v="52"/>
          </reference>
        </references>
      </pivotArea>
    </format>
    <format dxfId="5225">
      <pivotArea dataOnly="0" labelOnly="1" fieldPosition="0">
        <references count="2">
          <reference field="0" count="1" selected="0">
            <x v="114"/>
          </reference>
          <reference field="3" count="1">
            <x v="53"/>
          </reference>
        </references>
      </pivotArea>
    </format>
    <format dxfId="5224">
      <pivotArea dataOnly="0" labelOnly="1" fieldPosition="0">
        <references count="2">
          <reference field="0" count="1" selected="0">
            <x v="115"/>
          </reference>
          <reference field="3" count="1">
            <x v="60"/>
          </reference>
        </references>
      </pivotArea>
    </format>
    <format dxfId="5223">
      <pivotArea dataOnly="0" labelOnly="1" fieldPosition="0">
        <references count="2">
          <reference field="0" count="1" selected="0">
            <x v="116"/>
          </reference>
          <reference field="3" count="1">
            <x v="105"/>
          </reference>
        </references>
      </pivotArea>
    </format>
    <format dxfId="5222">
      <pivotArea dataOnly="0" labelOnly="1" fieldPosition="0">
        <references count="2">
          <reference field="0" count="1" selected="0">
            <x v="117"/>
          </reference>
          <reference field="3" count="1">
            <x v="32"/>
          </reference>
        </references>
      </pivotArea>
    </format>
    <format dxfId="5221">
      <pivotArea dataOnly="0" labelOnly="1" fieldPosition="0">
        <references count="2">
          <reference field="0" count="1" selected="0">
            <x v="118"/>
          </reference>
          <reference field="3" count="1">
            <x v="43"/>
          </reference>
        </references>
      </pivotArea>
    </format>
    <format dxfId="5220">
      <pivotArea dataOnly="0" labelOnly="1" fieldPosition="0">
        <references count="2">
          <reference field="0" count="1" selected="0">
            <x v="119"/>
          </reference>
          <reference field="3" count="1">
            <x v="80"/>
          </reference>
        </references>
      </pivotArea>
    </format>
    <format dxfId="5219">
      <pivotArea dataOnly="0" labelOnly="1" fieldPosition="0">
        <references count="2">
          <reference field="0" count="1" selected="0">
            <x v="120"/>
          </reference>
          <reference field="3" count="1">
            <x v="81"/>
          </reference>
        </references>
      </pivotArea>
    </format>
    <format dxfId="5218">
      <pivotArea dataOnly="0" labelOnly="1" fieldPosition="0">
        <references count="2">
          <reference field="0" count="1" selected="0">
            <x v="121"/>
          </reference>
          <reference field="3" count="1">
            <x v="106"/>
          </reference>
        </references>
      </pivotArea>
    </format>
    <format dxfId="5217">
      <pivotArea dataOnly="0" labelOnly="1" fieldPosition="0">
        <references count="2">
          <reference field="0" count="1" selected="0">
            <x v="122"/>
          </reference>
          <reference field="3" count="1">
            <x v="113"/>
          </reference>
        </references>
      </pivotArea>
    </format>
    <format dxfId="5216">
      <pivotArea dataOnly="0" labelOnly="1" fieldPosition="0">
        <references count="2">
          <reference field="0" count="1" selected="0">
            <x v="123"/>
          </reference>
          <reference field="3" count="1">
            <x v="163"/>
          </reference>
        </references>
      </pivotArea>
    </format>
    <format dxfId="5215">
      <pivotArea dataOnly="0" labelOnly="1" fieldPosition="0">
        <references count="2">
          <reference field="0" count="1" selected="0">
            <x v="125"/>
          </reference>
          <reference field="3" count="1">
            <x v="165"/>
          </reference>
        </references>
      </pivotArea>
    </format>
    <format dxfId="5214">
      <pivotArea dataOnly="0" labelOnly="1" fieldPosition="0">
        <references count="2">
          <reference field="0" count="1" selected="0">
            <x v="126"/>
          </reference>
          <reference field="3" count="1">
            <x v="166"/>
          </reference>
        </references>
      </pivotArea>
    </format>
    <format dxfId="5213">
      <pivotArea dataOnly="0" labelOnly="1" fieldPosition="0">
        <references count="2">
          <reference field="0" count="1" selected="0">
            <x v="129"/>
          </reference>
          <reference field="3" count="1">
            <x v="167"/>
          </reference>
        </references>
      </pivotArea>
    </format>
    <format dxfId="5212">
      <pivotArea dataOnly="0" labelOnly="1" fieldPosition="0">
        <references count="2">
          <reference field="0" count="1" selected="0">
            <x v="130"/>
          </reference>
          <reference field="3" count="1">
            <x v="168"/>
          </reference>
        </references>
      </pivotArea>
    </format>
    <format dxfId="5211">
      <pivotArea dataOnly="0" labelOnly="1" fieldPosition="0">
        <references count="2">
          <reference field="0" count="1" selected="0">
            <x v="132"/>
          </reference>
          <reference field="3" count="1">
            <x v="169"/>
          </reference>
        </references>
      </pivotArea>
    </format>
    <format dxfId="5210">
      <pivotArea dataOnly="0" labelOnly="1" fieldPosition="0">
        <references count="2">
          <reference field="0" count="1" selected="0">
            <x v="133"/>
          </reference>
          <reference field="3" count="1">
            <x v="171"/>
          </reference>
        </references>
      </pivotArea>
    </format>
    <format dxfId="5209">
      <pivotArea dataOnly="0" labelOnly="1" fieldPosition="0">
        <references count="2">
          <reference field="0" count="1" selected="0">
            <x v="135"/>
          </reference>
          <reference field="3" count="1">
            <x v="172"/>
          </reference>
        </references>
      </pivotArea>
    </format>
    <format dxfId="5208">
      <pivotArea dataOnly="0" labelOnly="1" fieldPosition="0">
        <references count="2">
          <reference field="0" count="1" selected="0">
            <x v="138"/>
          </reference>
          <reference field="3" count="1">
            <x v="173"/>
          </reference>
        </references>
      </pivotArea>
    </format>
    <format dxfId="5207">
      <pivotArea dataOnly="0" labelOnly="1" fieldPosition="0">
        <references count="2">
          <reference field="0" count="1" selected="0">
            <x v="139"/>
          </reference>
          <reference field="3" count="1">
            <x v="176"/>
          </reference>
        </references>
      </pivotArea>
    </format>
    <format dxfId="5206">
      <pivotArea dataOnly="0" labelOnly="1" fieldPosition="0">
        <references count="2">
          <reference field="0" count="1" selected="0">
            <x v="140"/>
          </reference>
          <reference field="3" count="1">
            <x v="177"/>
          </reference>
        </references>
      </pivotArea>
    </format>
    <format dxfId="5205">
      <pivotArea dataOnly="0" labelOnly="1" fieldPosition="0">
        <references count="2">
          <reference field="0" count="1" selected="0">
            <x v="141"/>
          </reference>
          <reference field="3" count="1">
            <x v="178"/>
          </reference>
        </references>
      </pivotArea>
    </format>
    <format dxfId="5204">
      <pivotArea dataOnly="0" labelOnly="1" fieldPosition="0">
        <references count="2">
          <reference field="0" count="1" selected="0">
            <x v="143"/>
          </reference>
          <reference field="3" count="1">
            <x v="180"/>
          </reference>
        </references>
      </pivotArea>
    </format>
    <format dxfId="5203">
      <pivotArea dataOnly="0" labelOnly="1" fieldPosition="0">
        <references count="2">
          <reference field="0" count="1" selected="0">
            <x v="144"/>
          </reference>
          <reference field="3" count="1">
            <x v="181"/>
          </reference>
        </references>
      </pivotArea>
    </format>
    <format dxfId="5202">
      <pivotArea dataOnly="0" labelOnly="1" fieldPosition="0">
        <references count="2">
          <reference field="0" count="1" selected="0">
            <x v="147"/>
          </reference>
          <reference field="3" count="1">
            <x v="182"/>
          </reference>
        </references>
      </pivotArea>
    </format>
    <format dxfId="5201">
      <pivotArea dataOnly="0" labelOnly="1" fieldPosition="0">
        <references count="2">
          <reference field="0" count="1" selected="0">
            <x v="148"/>
          </reference>
          <reference field="3" count="1">
            <x v="183"/>
          </reference>
        </references>
      </pivotArea>
    </format>
    <format dxfId="5200">
      <pivotArea dataOnly="0" labelOnly="1" fieldPosition="0">
        <references count="2">
          <reference field="0" count="1" selected="0">
            <x v="149"/>
          </reference>
          <reference field="3" count="1">
            <x v="185"/>
          </reference>
        </references>
      </pivotArea>
    </format>
    <format dxfId="5199">
      <pivotArea dataOnly="0" labelOnly="1" fieldPosition="0">
        <references count="2">
          <reference field="0" count="1" selected="0">
            <x v="150"/>
          </reference>
          <reference field="3" count="1">
            <x v="195"/>
          </reference>
        </references>
      </pivotArea>
    </format>
    <format dxfId="5198">
      <pivotArea dataOnly="0" labelOnly="1" fieldPosition="0">
        <references count="2">
          <reference field="0" count="1" selected="0">
            <x v="154"/>
          </reference>
          <reference field="3" count="1">
            <x v="196"/>
          </reference>
        </references>
      </pivotArea>
    </format>
    <format dxfId="5197">
      <pivotArea dataOnly="0" labelOnly="1" fieldPosition="0">
        <references count="2">
          <reference field="0" count="1" selected="0">
            <x v="157"/>
          </reference>
          <reference field="3" count="1">
            <x v="199"/>
          </reference>
        </references>
      </pivotArea>
    </format>
    <format dxfId="5196">
      <pivotArea dataOnly="0" labelOnly="1" fieldPosition="0">
        <references count="2">
          <reference field="0" count="1" selected="0">
            <x v="158"/>
          </reference>
          <reference field="3" count="1">
            <x v="201"/>
          </reference>
        </references>
      </pivotArea>
    </format>
    <format dxfId="5195">
      <pivotArea dataOnly="0" labelOnly="1" fieldPosition="0">
        <references count="2">
          <reference field="0" count="1" selected="0">
            <x v="159"/>
          </reference>
          <reference field="3" count="1">
            <x v="225"/>
          </reference>
        </references>
      </pivotArea>
    </format>
    <format dxfId="5194">
      <pivotArea dataOnly="0" labelOnly="1" fieldPosition="0">
        <references count="2">
          <reference field="0" count="1" selected="0">
            <x v="160"/>
          </reference>
          <reference field="3" count="1">
            <x v="237"/>
          </reference>
        </references>
      </pivotArea>
    </format>
    <format dxfId="5193">
      <pivotArea dataOnly="0" labelOnly="1" fieldPosition="0">
        <references count="2">
          <reference field="0" count="1" selected="0">
            <x v="161"/>
          </reference>
          <reference field="3" count="1">
            <x v="239"/>
          </reference>
        </references>
      </pivotArea>
    </format>
    <format dxfId="5192">
      <pivotArea dataOnly="0" labelOnly="1" fieldPosition="0">
        <references count="2">
          <reference field="0" count="1" selected="0">
            <x v="162"/>
          </reference>
          <reference field="3" count="1">
            <x v="169"/>
          </reference>
        </references>
      </pivotArea>
    </format>
    <format dxfId="5191">
      <pivotArea dataOnly="0" labelOnly="1" fieldPosition="0">
        <references count="2">
          <reference field="0" count="1" selected="0">
            <x v="163"/>
          </reference>
          <reference field="3" count="1">
            <x v="9"/>
          </reference>
        </references>
      </pivotArea>
    </format>
    <format dxfId="5190">
      <pivotArea dataOnly="0" labelOnly="1" fieldPosition="0">
        <references count="2">
          <reference field="0" count="1" selected="0">
            <x v="164"/>
          </reference>
          <reference field="3" count="1">
            <x v="15"/>
          </reference>
        </references>
      </pivotArea>
    </format>
    <format dxfId="5189">
      <pivotArea dataOnly="0" labelOnly="1" fieldPosition="0">
        <references count="2">
          <reference field="0" count="1" selected="0">
            <x v="165"/>
          </reference>
          <reference field="3" count="1">
            <x v="24"/>
          </reference>
        </references>
      </pivotArea>
    </format>
    <format dxfId="5188">
      <pivotArea dataOnly="0" labelOnly="1" fieldPosition="0">
        <references count="2">
          <reference field="0" count="1" selected="0">
            <x v="166"/>
          </reference>
          <reference field="3" count="1">
            <x v="26"/>
          </reference>
        </references>
      </pivotArea>
    </format>
    <format dxfId="5187">
      <pivotArea dataOnly="0" labelOnly="1" fieldPosition="0">
        <references count="2">
          <reference field="0" count="1" selected="0">
            <x v="167"/>
          </reference>
          <reference field="3" count="1">
            <x v="37"/>
          </reference>
        </references>
      </pivotArea>
    </format>
    <format dxfId="5186">
      <pivotArea dataOnly="0" labelOnly="1" fieldPosition="0">
        <references count="2">
          <reference field="0" count="1" selected="0">
            <x v="168"/>
          </reference>
          <reference field="3" count="1">
            <x v="38"/>
          </reference>
        </references>
      </pivotArea>
    </format>
    <format dxfId="5185">
      <pivotArea dataOnly="0" labelOnly="1" fieldPosition="0">
        <references count="2">
          <reference field="0" count="1" selected="0">
            <x v="169"/>
          </reference>
          <reference field="3" count="1">
            <x v="77"/>
          </reference>
        </references>
      </pivotArea>
    </format>
    <format dxfId="5184">
      <pivotArea dataOnly="0" labelOnly="1" fieldPosition="0">
        <references count="2">
          <reference field="0" count="1" selected="0">
            <x v="170"/>
          </reference>
          <reference field="3" count="1">
            <x v="96"/>
          </reference>
        </references>
      </pivotArea>
    </format>
    <format dxfId="5183">
      <pivotArea dataOnly="0" labelOnly="1" fieldPosition="0">
        <references count="2">
          <reference field="0" count="1" selected="0">
            <x v="172"/>
          </reference>
          <reference field="3" count="1">
            <x v="99"/>
          </reference>
        </references>
      </pivotArea>
    </format>
    <format dxfId="5182">
      <pivotArea dataOnly="0" labelOnly="1" fieldPosition="0">
        <references count="2">
          <reference field="0" count="1" selected="0">
            <x v="173"/>
          </reference>
          <reference field="3" count="1">
            <x v="101"/>
          </reference>
        </references>
      </pivotArea>
    </format>
    <format dxfId="5181">
      <pivotArea dataOnly="0" labelOnly="1" fieldPosition="0">
        <references count="2">
          <reference field="0" count="1" selected="0">
            <x v="175"/>
          </reference>
          <reference field="3" count="1">
            <x v="104"/>
          </reference>
        </references>
      </pivotArea>
    </format>
    <format dxfId="5180">
      <pivotArea dataOnly="0" labelOnly="1" fieldPosition="0">
        <references count="2">
          <reference field="0" count="1" selected="0">
            <x v="176"/>
          </reference>
          <reference field="3" count="1">
            <x v="106"/>
          </reference>
        </references>
      </pivotArea>
    </format>
    <format dxfId="5179">
      <pivotArea dataOnly="0" labelOnly="1" fieldPosition="0">
        <references count="2">
          <reference field="0" count="1" selected="0">
            <x v="177"/>
          </reference>
          <reference field="3" count="1">
            <x v="107"/>
          </reference>
        </references>
      </pivotArea>
    </format>
    <format dxfId="5178">
      <pivotArea dataOnly="0" labelOnly="1" fieldPosition="0">
        <references count="2">
          <reference field="0" count="1" selected="0">
            <x v="178"/>
          </reference>
          <reference field="3" count="1">
            <x v="112"/>
          </reference>
        </references>
      </pivotArea>
    </format>
    <format dxfId="5177">
      <pivotArea dataOnly="0" labelOnly="1" fieldPosition="0">
        <references count="2">
          <reference field="0" count="1" selected="0">
            <x v="179"/>
          </reference>
          <reference field="3" count="1">
            <x v="114"/>
          </reference>
        </references>
      </pivotArea>
    </format>
    <format dxfId="5176">
      <pivotArea dataOnly="0" labelOnly="1" fieldPosition="0">
        <references count="2">
          <reference field="0" count="1" selected="0">
            <x v="180"/>
          </reference>
          <reference field="3" count="1">
            <x v="124"/>
          </reference>
        </references>
      </pivotArea>
    </format>
    <format dxfId="5175">
      <pivotArea dataOnly="0" labelOnly="1" fieldPosition="0">
        <references count="2">
          <reference field="0" count="1" selected="0">
            <x v="182"/>
          </reference>
          <reference field="3" count="1">
            <x v="125"/>
          </reference>
        </references>
      </pivotArea>
    </format>
    <format dxfId="5174">
      <pivotArea dataOnly="0" labelOnly="1" fieldPosition="0">
        <references count="2">
          <reference field="0" count="1" selected="0">
            <x v="183"/>
          </reference>
          <reference field="3" count="1">
            <x v="126"/>
          </reference>
        </references>
      </pivotArea>
    </format>
    <format dxfId="5173">
      <pivotArea dataOnly="0" labelOnly="1" fieldPosition="0">
        <references count="2">
          <reference field="0" count="1" selected="0">
            <x v="185"/>
          </reference>
          <reference field="3" count="1">
            <x v="127"/>
          </reference>
        </references>
      </pivotArea>
    </format>
    <format dxfId="5172">
      <pivotArea dataOnly="0" labelOnly="1" fieldPosition="0">
        <references count="2">
          <reference field="0" count="1" selected="0">
            <x v="186"/>
          </reference>
          <reference field="3" count="1">
            <x v="136"/>
          </reference>
        </references>
      </pivotArea>
    </format>
    <format dxfId="5171">
      <pivotArea dataOnly="0" labelOnly="1" fieldPosition="0">
        <references count="2">
          <reference field="0" count="1" selected="0">
            <x v="187"/>
          </reference>
          <reference field="3" count="1">
            <x v="137"/>
          </reference>
        </references>
      </pivotArea>
    </format>
    <format dxfId="5170">
      <pivotArea dataOnly="0" labelOnly="1" fieldPosition="0">
        <references count="2">
          <reference field="0" count="1" selected="0">
            <x v="189"/>
          </reference>
          <reference field="3" count="1">
            <x v="138"/>
          </reference>
        </references>
      </pivotArea>
    </format>
    <format dxfId="5169">
      <pivotArea dataOnly="0" labelOnly="1" fieldPosition="0">
        <references count="2">
          <reference field="0" count="1" selected="0">
            <x v="190"/>
          </reference>
          <reference field="3" count="1">
            <x v="139"/>
          </reference>
        </references>
      </pivotArea>
    </format>
    <format dxfId="5168">
      <pivotArea dataOnly="0" labelOnly="1" fieldPosition="0">
        <references count="2">
          <reference field="0" count="1" selected="0">
            <x v="192"/>
          </reference>
          <reference field="3" count="1">
            <x v="140"/>
          </reference>
        </references>
      </pivotArea>
    </format>
    <format dxfId="5167">
      <pivotArea dataOnly="0" labelOnly="1" fieldPosition="0">
        <references count="2">
          <reference field="0" count="1" selected="0">
            <x v="193"/>
          </reference>
          <reference field="3" count="1">
            <x v="142"/>
          </reference>
        </references>
      </pivotArea>
    </format>
    <format dxfId="5166">
      <pivotArea dataOnly="0" labelOnly="1" fieldPosition="0">
        <references count="2">
          <reference field="0" count="1" selected="0">
            <x v="195"/>
          </reference>
          <reference field="3" count="1">
            <x v="143"/>
          </reference>
        </references>
      </pivotArea>
    </format>
    <format dxfId="5165">
      <pivotArea dataOnly="0" labelOnly="1" fieldPosition="0">
        <references count="2">
          <reference field="0" count="1" selected="0">
            <x v="197"/>
          </reference>
          <reference field="3" count="1">
            <x v="144"/>
          </reference>
        </references>
      </pivotArea>
    </format>
    <format dxfId="5164">
      <pivotArea dataOnly="0" labelOnly="1" fieldPosition="0">
        <references count="2">
          <reference field="0" count="1" selected="0">
            <x v="198"/>
          </reference>
          <reference field="3" count="1">
            <x v="145"/>
          </reference>
        </references>
      </pivotArea>
    </format>
    <format dxfId="5163">
      <pivotArea dataOnly="0" labelOnly="1" fieldPosition="0">
        <references count="2">
          <reference field="0" count="1" selected="0">
            <x v="200"/>
          </reference>
          <reference field="3" count="1">
            <x v="147"/>
          </reference>
        </references>
      </pivotArea>
    </format>
    <format dxfId="5162">
      <pivotArea dataOnly="0" labelOnly="1" fieldPosition="0">
        <references count="2">
          <reference field="0" count="1" selected="0">
            <x v="203"/>
          </reference>
          <reference field="3" count="1">
            <x v="148"/>
          </reference>
        </references>
      </pivotArea>
    </format>
    <format dxfId="5161">
      <pivotArea dataOnly="0" labelOnly="1" fieldPosition="0">
        <references count="2">
          <reference field="0" count="1" selected="0">
            <x v="205"/>
          </reference>
          <reference field="3" count="1">
            <x v="151"/>
          </reference>
        </references>
      </pivotArea>
    </format>
    <format dxfId="5160">
      <pivotArea dataOnly="0" labelOnly="1" fieldPosition="0">
        <references count="2">
          <reference field="0" count="1" selected="0">
            <x v="206"/>
          </reference>
          <reference field="3" count="1">
            <x v="153"/>
          </reference>
        </references>
      </pivotArea>
    </format>
    <format dxfId="5159">
      <pivotArea dataOnly="0" labelOnly="1" fieldPosition="0">
        <references count="2">
          <reference field="0" count="1" selected="0">
            <x v="207"/>
          </reference>
          <reference field="3" count="1">
            <x v="154"/>
          </reference>
        </references>
      </pivotArea>
    </format>
    <format dxfId="5158">
      <pivotArea dataOnly="0" labelOnly="1" fieldPosition="0">
        <references count="2">
          <reference field="0" count="1" selected="0">
            <x v="209"/>
          </reference>
          <reference field="3" count="1">
            <x v="155"/>
          </reference>
        </references>
      </pivotArea>
    </format>
    <format dxfId="5157">
      <pivotArea dataOnly="0" labelOnly="1" fieldPosition="0">
        <references count="2">
          <reference field="0" count="1" selected="0">
            <x v="212"/>
          </reference>
          <reference field="3" count="1">
            <x v="156"/>
          </reference>
        </references>
      </pivotArea>
    </format>
    <format dxfId="5156">
      <pivotArea dataOnly="0" labelOnly="1" fieldPosition="0">
        <references count="2">
          <reference field="0" count="1" selected="0">
            <x v="214"/>
          </reference>
          <reference field="3" count="1">
            <x v="157"/>
          </reference>
        </references>
      </pivotArea>
    </format>
    <format dxfId="5155">
      <pivotArea dataOnly="0" labelOnly="1" fieldPosition="0">
        <references count="2">
          <reference field="0" count="1" selected="0">
            <x v="215"/>
          </reference>
          <reference field="3" count="1">
            <x v="158"/>
          </reference>
        </references>
      </pivotArea>
    </format>
    <format dxfId="5154">
      <pivotArea dataOnly="0" labelOnly="1" fieldPosition="0">
        <references count="2">
          <reference field="0" count="1" selected="0">
            <x v="216"/>
          </reference>
          <reference field="3" count="1">
            <x v="159"/>
          </reference>
        </references>
      </pivotArea>
    </format>
    <format dxfId="5153">
      <pivotArea dataOnly="0" labelOnly="1" fieldPosition="0">
        <references count="2">
          <reference field="0" count="1" selected="0">
            <x v="218"/>
          </reference>
          <reference field="3" count="1">
            <x v="161"/>
          </reference>
        </references>
      </pivotArea>
    </format>
    <format dxfId="5152">
      <pivotArea dataOnly="0" labelOnly="1" fieldPosition="0">
        <references count="2">
          <reference field="0" count="1" selected="0">
            <x v="219"/>
          </reference>
          <reference field="3" count="1">
            <x v="162"/>
          </reference>
        </references>
      </pivotArea>
    </format>
    <format dxfId="5151">
      <pivotArea dataOnly="0" labelOnly="1" fieldPosition="0">
        <references count="2">
          <reference field="0" count="1" selected="0">
            <x v="221"/>
          </reference>
          <reference field="3" count="1">
            <x v="163"/>
          </reference>
        </references>
      </pivotArea>
    </format>
    <format dxfId="5150">
      <pivotArea dataOnly="0" labelOnly="1" fieldPosition="0">
        <references count="2">
          <reference field="0" count="1" selected="0">
            <x v="223"/>
          </reference>
          <reference field="3" count="1">
            <x v="165"/>
          </reference>
        </references>
      </pivotArea>
    </format>
    <format dxfId="5149">
      <pivotArea dataOnly="0" labelOnly="1" fieldPosition="0">
        <references count="2">
          <reference field="0" count="1" selected="0">
            <x v="225"/>
          </reference>
          <reference field="3" count="1">
            <x v="169"/>
          </reference>
        </references>
      </pivotArea>
    </format>
    <format dxfId="5148">
      <pivotArea dataOnly="0" labelOnly="1" fieldPosition="0">
        <references count="2">
          <reference field="0" count="1" selected="0">
            <x v="226"/>
          </reference>
          <reference field="3" count="1">
            <x v="170"/>
          </reference>
        </references>
      </pivotArea>
    </format>
    <format dxfId="5147">
      <pivotArea dataOnly="0" labelOnly="1" fieldPosition="0">
        <references count="2">
          <reference field="0" count="1" selected="0">
            <x v="227"/>
          </reference>
          <reference field="3" count="1">
            <x v="172"/>
          </reference>
        </references>
      </pivotArea>
    </format>
    <format dxfId="5146">
      <pivotArea dataOnly="0" labelOnly="1" fieldPosition="0">
        <references count="2">
          <reference field="0" count="1" selected="0">
            <x v="228"/>
          </reference>
          <reference field="3" count="1">
            <x v="173"/>
          </reference>
        </references>
      </pivotArea>
    </format>
    <format dxfId="5145">
      <pivotArea dataOnly="0" labelOnly="1" fieldPosition="0">
        <references count="2">
          <reference field="0" count="1" selected="0">
            <x v="231"/>
          </reference>
          <reference field="3" count="1">
            <x v="174"/>
          </reference>
        </references>
      </pivotArea>
    </format>
    <format dxfId="5144">
      <pivotArea dataOnly="0" labelOnly="1" fieldPosition="0">
        <references count="2">
          <reference field="0" count="1" selected="0">
            <x v="234"/>
          </reference>
          <reference field="3" count="1">
            <x v="175"/>
          </reference>
        </references>
      </pivotArea>
    </format>
    <format dxfId="5143">
      <pivotArea dataOnly="0" labelOnly="1" fieldPosition="0">
        <references count="2">
          <reference field="0" count="1" selected="0">
            <x v="238"/>
          </reference>
          <reference field="3" count="1">
            <x v="179"/>
          </reference>
        </references>
      </pivotArea>
    </format>
    <format dxfId="5142">
      <pivotArea dataOnly="0" labelOnly="1" fieldPosition="0">
        <references count="2">
          <reference field="0" count="1" selected="0">
            <x v="239"/>
          </reference>
          <reference field="3" count="1">
            <x v="181"/>
          </reference>
        </references>
      </pivotArea>
    </format>
    <format dxfId="5141">
      <pivotArea dataOnly="0" labelOnly="1" fieldPosition="0">
        <references count="2">
          <reference field="0" count="1" selected="0">
            <x v="241"/>
          </reference>
          <reference field="3" count="1">
            <x v="185"/>
          </reference>
        </references>
      </pivotArea>
    </format>
    <format dxfId="5140">
      <pivotArea dataOnly="0" labelOnly="1" fieldPosition="0">
        <references count="2">
          <reference field="0" count="1" selected="0">
            <x v="242"/>
          </reference>
          <reference field="3" count="1">
            <x v="186"/>
          </reference>
        </references>
      </pivotArea>
    </format>
    <format dxfId="5139">
      <pivotArea dataOnly="0" labelOnly="1" fieldPosition="0">
        <references count="2">
          <reference field="0" count="1" selected="0">
            <x v="243"/>
          </reference>
          <reference field="3" count="1">
            <x v="188"/>
          </reference>
        </references>
      </pivotArea>
    </format>
    <format dxfId="5138">
      <pivotArea dataOnly="0" labelOnly="1" fieldPosition="0">
        <references count="2">
          <reference field="0" count="1" selected="0">
            <x v="244"/>
          </reference>
          <reference field="3" count="1">
            <x v="190"/>
          </reference>
        </references>
      </pivotArea>
    </format>
    <format dxfId="5137">
      <pivotArea dataOnly="0" labelOnly="1" fieldPosition="0">
        <references count="2">
          <reference field="0" count="1" selected="0">
            <x v="245"/>
          </reference>
          <reference field="3" count="1">
            <x v="192"/>
          </reference>
        </references>
      </pivotArea>
    </format>
    <format dxfId="5136">
      <pivotArea dataOnly="0" labelOnly="1" fieldPosition="0">
        <references count="2">
          <reference field="0" count="1" selected="0">
            <x v="246"/>
          </reference>
          <reference field="3" count="1">
            <x v="194"/>
          </reference>
        </references>
      </pivotArea>
    </format>
    <format dxfId="5135">
      <pivotArea dataOnly="0" labelOnly="1" fieldPosition="0">
        <references count="2">
          <reference field="0" count="1" selected="0">
            <x v="248"/>
          </reference>
          <reference field="3" count="1">
            <x v="195"/>
          </reference>
        </references>
      </pivotArea>
    </format>
    <format dxfId="5134">
      <pivotArea dataOnly="0" labelOnly="1" fieldPosition="0">
        <references count="2">
          <reference field="0" count="1" selected="0">
            <x v="249"/>
          </reference>
          <reference field="3" count="1">
            <x v="199"/>
          </reference>
        </references>
      </pivotArea>
    </format>
    <format dxfId="5133">
      <pivotArea dataOnly="0" labelOnly="1" fieldPosition="0">
        <references count="2">
          <reference field="0" count="1" selected="0">
            <x v="250"/>
          </reference>
          <reference field="3" count="1">
            <x v="213"/>
          </reference>
        </references>
      </pivotArea>
    </format>
    <format dxfId="5132">
      <pivotArea dataOnly="0" labelOnly="1" fieldPosition="0">
        <references count="2">
          <reference field="0" count="1" selected="0">
            <x v="251"/>
          </reference>
          <reference field="3" count="1">
            <x v="216"/>
          </reference>
        </references>
      </pivotArea>
    </format>
    <format dxfId="5131">
      <pivotArea dataOnly="0" labelOnly="1" fieldPosition="0">
        <references count="2">
          <reference field="0" count="1" selected="0">
            <x v="252"/>
          </reference>
          <reference field="3" count="1">
            <x v="217"/>
          </reference>
        </references>
      </pivotArea>
    </format>
    <format dxfId="5130">
      <pivotArea dataOnly="0" labelOnly="1" fieldPosition="0">
        <references count="2">
          <reference field="0" count="1" selected="0">
            <x v="253"/>
          </reference>
          <reference field="3" count="1">
            <x v="221"/>
          </reference>
        </references>
      </pivotArea>
    </format>
    <format dxfId="5129">
      <pivotArea dataOnly="0" labelOnly="1" fieldPosition="0">
        <references count="2">
          <reference field="0" count="1" selected="0">
            <x v="254"/>
          </reference>
          <reference field="3" count="1">
            <x v="176"/>
          </reference>
        </references>
      </pivotArea>
    </format>
    <format dxfId="5128">
      <pivotArea dataOnly="0" labelOnly="1" fieldPosition="0">
        <references count="2">
          <reference field="0" count="1" selected="0">
            <x v="255"/>
          </reference>
          <reference field="3" count="1">
            <x v="6"/>
          </reference>
        </references>
      </pivotArea>
    </format>
    <format dxfId="5127">
      <pivotArea dataOnly="0" labelOnly="1" fieldPosition="0">
        <references count="2">
          <reference field="0" count="1" selected="0">
            <x v="256"/>
          </reference>
          <reference field="3" count="1">
            <x v="18"/>
          </reference>
        </references>
      </pivotArea>
    </format>
    <format dxfId="5126">
      <pivotArea dataOnly="0" labelOnly="1" fieldPosition="0">
        <references count="2">
          <reference field="0" count="1" selected="0">
            <x v="257"/>
          </reference>
          <reference field="3" count="1">
            <x v="47"/>
          </reference>
        </references>
      </pivotArea>
    </format>
    <format dxfId="5125">
      <pivotArea dataOnly="0" labelOnly="1" fieldPosition="0">
        <references count="2">
          <reference field="0" count="1" selected="0">
            <x v="258"/>
          </reference>
          <reference field="3" count="1">
            <x v="48"/>
          </reference>
        </references>
      </pivotArea>
    </format>
    <format dxfId="5124">
      <pivotArea dataOnly="0" labelOnly="1" fieldPosition="0">
        <references count="2">
          <reference field="0" count="1" selected="0">
            <x v="259"/>
          </reference>
          <reference field="3" count="1">
            <x v="55"/>
          </reference>
        </references>
      </pivotArea>
    </format>
    <format dxfId="5123">
      <pivotArea dataOnly="0" labelOnly="1" fieldPosition="0">
        <references count="2">
          <reference field="0" count="1" selected="0">
            <x v="260"/>
          </reference>
          <reference field="3" count="1">
            <x v="124"/>
          </reference>
        </references>
      </pivotArea>
    </format>
    <format dxfId="5122">
      <pivotArea dataOnly="0" labelOnly="1" fieldPosition="0">
        <references count="2">
          <reference field="0" count="1" selected="0">
            <x v="261"/>
          </reference>
          <reference field="3" count="1">
            <x v="132"/>
          </reference>
        </references>
      </pivotArea>
    </format>
    <format dxfId="5121">
      <pivotArea dataOnly="0" labelOnly="1" fieldPosition="0">
        <references count="2">
          <reference field="0" count="1" selected="0">
            <x v="262"/>
          </reference>
          <reference field="3" count="1">
            <x v="133"/>
          </reference>
        </references>
      </pivotArea>
    </format>
    <format dxfId="5120">
      <pivotArea dataOnly="0" labelOnly="1" fieldPosition="0">
        <references count="2">
          <reference field="0" count="1" selected="0">
            <x v="263"/>
          </reference>
          <reference field="3" count="1">
            <x v="120"/>
          </reference>
        </references>
      </pivotArea>
    </format>
    <format dxfId="5119">
      <pivotArea dataOnly="0" labelOnly="1" fieldPosition="0">
        <references count="2">
          <reference field="0" count="1" selected="0">
            <x v="264"/>
          </reference>
          <reference field="3" count="1">
            <x v="84"/>
          </reference>
        </references>
      </pivotArea>
    </format>
    <format dxfId="5118">
      <pivotArea dataOnly="0" labelOnly="1" fieldPosition="0">
        <references count="2">
          <reference field="0" count="1" selected="0">
            <x v="266"/>
          </reference>
          <reference field="3" count="1">
            <x v="90"/>
          </reference>
        </references>
      </pivotArea>
    </format>
    <format dxfId="5117">
      <pivotArea dataOnly="0" labelOnly="1" fieldPosition="0">
        <references count="2">
          <reference field="0" count="1" selected="0">
            <x v="267"/>
          </reference>
          <reference field="3" count="1">
            <x v="91"/>
          </reference>
        </references>
      </pivotArea>
    </format>
    <format dxfId="5116">
      <pivotArea dataOnly="0" labelOnly="1" fieldPosition="0">
        <references count="2">
          <reference field="0" count="1" selected="0">
            <x v="268"/>
          </reference>
          <reference field="3" count="1">
            <x v="92"/>
          </reference>
        </references>
      </pivotArea>
    </format>
    <format dxfId="5115">
      <pivotArea dataOnly="0" labelOnly="1" fieldPosition="0">
        <references count="2">
          <reference field="0" count="1" selected="0">
            <x v="269"/>
          </reference>
          <reference field="3" count="1">
            <x v="93"/>
          </reference>
        </references>
      </pivotArea>
    </format>
    <format dxfId="5114">
      <pivotArea dataOnly="0" labelOnly="1" fieldPosition="0">
        <references count="2">
          <reference field="0" count="1" selected="0">
            <x v="270"/>
          </reference>
          <reference field="3" count="1">
            <x v="135"/>
          </reference>
        </references>
      </pivotArea>
    </format>
    <format dxfId="5113">
      <pivotArea dataOnly="0" labelOnly="1" fieldPosition="0">
        <references count="2">
          <reference field="0" count="1" selected="0">
            <x v="271"/>
          </reference>
          <reference field="3" count="1">
            <x v="23"/>
          </reference>
        </references>
      </pivotArea>
    </format>
    <format dxfId="5112">
      <pivotArea dataOnly="0" labelOnly="1" fieldPosition="0">
        <references count="2">
          <reference field="0" count="1" selected="0">
            <x v="272"/>
          </reference>
          <reference field="3" count="1">
            <x v="44"/>
          </reference>
        </references>
      </pivotArea>
    </format>
    <format dxfId="5111">
      <pivotArea dataOnly="0" labelOnly="1" fieldPosition="0">
        <references count="2">
          <reference field="0" count="1" selected="0">
            <x v="273"/>
          </reference>
          <reference field="3" count="1">
            <x v="56"/>
          </reference>
        </references>
      </pivotArea>
    </format>
    <format dxfId="5110">
      <pivotArea dataOnly="0" labelOnly="1" fieldPosition="0">
        <references count="2">
          <reference field="0" count="1" selected="0">
            <x v="274"/>
          </reference>
          <reference field="3" count="1">
            <x v="57"/>
          </reference>
        </references>
      </pivotArea>
    </format>
    <format dxfId="5109">
      <pivotArea dataOnly="0" labelOnly="1" fieldPosition="0">
        <references count="2">
          <reference field="0" count="1" selected="0">
            <x v="275"/>
          </reference>
          <reference field="3" count="1">
            <x v="58"/>
          </reference>
        </references>
      </pivotArea>
    </format>
    <format dxfId="5108">
      <pivotArea dataOnly="0" labelOnly="1" fieldPosition="0">
        <references count="2">
          <reference field="0" count="1" selected="0">
            <x v="276"/>
          </reference>
          <reference field="3" count="1">
            <x v="59"/>
          </reference>
        </references>
      </pivotArea>
    </format>
    <format dxfId="5107">
      <pivotArea dataOnly="0" labelOnly="1" fieldPosition="0">
        <references count="2">
          <reference field="0" count="1" selected="0">
            <x v="277"/>
          </reference>
          <reference field="3" count="1">
            <x v="62"/>
          </reference>
        </references>
      </pivotArea>
    </format>
    <format dxfId="5106">
      <pivotArea dataOnly="0" labelOnly="1" fieldPosition="0">
        <references count="2">
          <reference field="0" count="1" selected="0">
            <x v="278"/>
          </reference>
          <reference field="3" count="1">
            <x v="63"/>
          </reference>
        </references>
      </pivotArea>
    </format>
    <format dxfId="5105">
      <pivotArea dataOnly="0" labelOnly="1" fieldPosition="0">
        <references count="2">
          <reference field="0" count="1" selected="0">
            <x v="279"/>
          </reference>
          <reference field="3" count="1">
            <x v="64"/>
          </reference>
        </references>
      </pivotArea>
    </format>
    <format dxfId="5104">
      <pivotArea dataOnly="0" labelOnly="1" fieldPosition="0">
        <references count="2">
          <reference field="0" count="1" selected="0">
            <x v="280"/>
          </reference>
          <reference field="3" count="1">
            <x v="70"/>
          </reference>
        </references>
      </pivotArea>
    </format>
    <format dxfId="5103">
      <pivotArea dataOnly="0" labelOnly="1" fieldPosition="0">
        <references count="2">
          <reference field="0" count="1" selected="0">
            <x v="281"/>
          </reference>
          <reference field="3" count="1">
            <x v="71"/>
          </reference>
        </references>
      </pivotArea>
    </format>
    <format dxfId="5102">
      <pivotArea dataOnly="0" labelOnly="1" fieldPosition="0">
        <references count="2">
          <reference field="0" count="1" selected="0">
            <x v="282"/>
          </reference>
          <reference field="3" count="1">
            <x v="72"/>
          </reference>
        </references>
      </pivotArea>
    </format>
    <format dxfId="5101">
      <pivotArea dataOnly="0" labelOnly="1" fieldPosition="0">
        <references count="2">
          <reference field="0" count="1" selected="0">
            <x v="283"/>
          </reference>
          <reference field="3" count="1">
            <x v="73"/>
          </reference>
        </references>
      </pivotArea>
    </format>
    <format dxfId="5100">
      <pivotArea dataOnly="0" labelOnly="1" fieldPosition="0">
        <references count="2">
          <reference field="0" count="1" selected="0">
            <x v="284"/>
          </reference>
          <reference field="3" count="1">
            <x v="74"/>
          </reference>
        </references>
      </pivotArea>
    </format>
    <format dxfId="5099">
      <pivotArea dataOnly="0" labelOnly="1" fieldPosition="0">
        <references count="2">
          <reference field="0" count="1" selected="0">
            <x v="285"/>
          </reference>
          <reference field="3" count="1">
            <x v="75"/>
          </reference>
        </references>
      </pivotArea>
    </format>
    <format dxfId="5098">
      <pivotArea dataOnly="0" labelOnly="1" fieldPosition="0">
        <references count="2">
          <reference field="0" count="1" selected="0">
            <x v="286"/>
          </reference>
          <reference field="3" count="1">
            <x v="78"/>
          </reference>
        </references>
      </pivotArea>
    </format>
    <format dxfId="5097">
      <pivotArea dataOnly="0" labelOnly="1" fieldPosition="0">
        <references count="2">
          <reference field="0" count="1" selected="0">
            <x v="287"/>
          </reference>
          <reference field="3" count="1">
            <x v="84"/>
          </reference>
        </references>
      </pivotArea>
    </format>
    <format dxfId="5096">
      <pivotArea dataOnly="0" labelOnly="1" fieldPosition="0">
        <references count="2">
          <reference field="0" count="1" selected="0">
            <x v="288"/>
          </reference>
          <reference field="3" count="1">
            <x v="86"/>
          </reference>
        </references>
      </pivotArea>
    </format>
    <format dxfId="5095">
      <pivotArea dataOnly="0" labelOnly="1" fieldPosition="0">
        <references count="2">
          <reference field="0" count="1" selected="0">
            <x v="290"/>
          </reference>
          <reference field="3" count="1">
            <x v="87"/>
          </reference>
        </references>
      </pivotArea>
    </format>
    <format dxfId="5094">
      <pivotArea dataOnly="0" labelOnly="1" fieldPosition="0">
        <references count="2">
          <reference field="0" count="1" selected="0">
            <x v="291"/>
          </reference>
          <reference field="3" count="1">
            <x v="88"/>
          </reference>
        </references>
      </pivotArea>
    </format>
    <format dxfId="5093">
      <pivotArea dataOnly="0" labelOnly="1" fieldPosition="0">
        <references count="2">
          <reference field="0" count="1" selected="0">
            <x v="293"/>
          </reference>
          <reference field="3" count="1">
            <x v="89"/>
          </reference>
        </references>
      </pivotArea>
    </format>
    <format dxfId="5092">
      <pivotArea dataOnly="0" labelOnly="1" fieldPosition="0">
        <references count="2">
          <reference field="0" count="1" selected="0">
            <x v="294"/>
          </reference>
          <reference field="3" count="1">
            <x v="94"/>
          </reference>
        </references>
      </pivotArea>
    </format>
    <format dxfId="5091">
      <pivotArea dataOnly="0" labelOnly="1" fieldPosition="0">
        <references count="2">
          <reference field="0" count="1" selected="0">
            <x v="295"/>
          </reference>
          <reference field="3" count="1">
            <x v="95"/>
          </reference>
        </references>
      </pivotArea>
    </format>
    <format dxfId="5090">
      <pivotArea dataOnly="0" labelOnly="1" fieldPosition="0">
        <references count="2">
          <reference field="0" count="1" selected="0">
            <x v="296"/>
          </reference>
          <reference field="3" count="1">
            <x v="101"/>
          </reference>
        </references>
      </pivotArea>
    </format>
    <format dxfId="5089">
      <pivotArea dataOnly="0" labelOnly="1" fieldPosition="0">
        <references count="2">
          <reference field="0" count="1" selected="0">
            <x v="297"/>
          </reference>
          <reference field="3" count="1">
            <x v="102"/>
          </reference>
        </references>
      </pivotArea>
    </format>
    <format dxfId="5088">
      <pivotArea dataOnly="0" labelOnly="1" fieldPosition="0">
        <references count="2">
          <reference field="0" count="1" selected="0">
            <x v="298"/>
          </reference>
          <reference field="3" count="1">
            <x v="105"/>
          </reference>
        </references>
      </pivotArea>
    </format>
    <format dxfId="5087">
      <pivotArea dataOnly="0" labelOnly="1" fieldPosition="0">
        <references count="2">
          <reference field="0" count="1" selected="0">
            <x v="299"/>
          </reference>
          <reference field="3" count="1">
            <x v="109"/>
          </reference>
        </references>
      </pivotArea>
    </format>
    <format dxfId="5086">
      <pivotArea dataOnly="0" labelOnly="1" fieldPosition="0">
        <references count="2">
          <reference field="0" count="1" selected="0">
            <x v="300"/>
          </reference>
          <reference field="3" count="1">
            <x v="111"/>
          </reference>
        </references>
      </pivotArea>
    </format>
    <format dxfId="5085">
      <pivotArea dataOnly="0" labelOnly="1" fieldPosition="0">
        <references count="2">
          <reference field="0" count="1" selected="0">
            <x v="301"/>
          </reference>
          <reference field="3" count="1">
            <x v="114"/>
          </reference>
        </references>
      </pivotArea>
    </format>
    <format dxfId="5084">
      <pivotArea dataOnly="0" labelOnly="1" fieldPosition="0">
        <references count="2">
          <reference field="0" count="1" selected="0">
            <x v="302"/>
          </reference>
          <reference field="3" count="1">
            <x v="115"/>
          </reference>
        </references>
      </pivotArea>
    </format>
    <format dxfId="5083">
      <pivotArea dataOnly="0" labelOnly="1" fieldPosition="0">
        <references count="2">
          <reference field="0" count="1" selected="0">
            <x v="303"/>
          </reference>
          <reference field="3" count="1">
            <x v="116"/>
          </reference>
        </references>
      </pivotArea>
    </format>
    <format dxfId="5082">
      <pivotArea dataOnly="0" labelOnly="1" fieldPosition="0">
        <references count="2">
          <reference field="0" count="1" selected="0">
            <x v="304"/>
          </reference>
          <reference field="3" count="1">
            <x v="117"/>
          </reference>
        </references>
      </pivotArea>
    </format>
    <format dxfId="5081">
      <pivotArea dataOnly="0" labelOnly="1" fieldPosition="0">
        <references count="2">
          <reference field="0" count="1" selected="0">
            <x v="305"/>
          </reference>
          <reference field="3" count="1">
            <x v="118"/>
          </reference>
        </references>
      </pivotArea>
    </format>
    <format dxfId="5080">
      <pivotArea dataOnly="0" labelOnly="1" fieldPosition="0">
        <references count="2">
          <reference field="0" count="1" selected="0">
            <x v="307"/>
          </reference>
          <reference field="3" count="1">
            <x v="122"/>
          </reference>
        </references>
      </pivotArea>
    </format>
    <format dxfId="5079">
      <pivotArea dataOnly="0" labelOnly="1" fieldPosition="0">
        <references count="2">
          <reference field="0" count="1" selected="0">
            <x v="308"/>
          </reference>
          <reference field="3" count="1">
            <x v="127"/>
          </reference>
        </references>
      </pivotArea>
    </format>
    <format dxfId="5078">
      <pivotArea dataOnly="0" labelOnly="1" fieldPosition="0">
        <references count="2">
          <reference field="0" count="1" selected="0">
            <x v="310"/>
          </reference>
          <reference field="3" count="1">
            <x v="128"/>
          </reference>
        </references>
      </pivotArea>
    </format>
    <format dxfId="5077">
      <pivotArea dataOnly="0" labelOnly="1" fieldPosition="0">
        <references count="2">
          <reference field="0" count="1" selected="0">
            <x v="311"/>
          </reference>
          <reference field="3" count="1">
            <x v="129"/>
          </reference>
        </references>
      </pivotArea>
    </format>
    <format dxfId="5076">
      <pivotArea dataOnly="0" labelOnly="1" fieldPosition="0">
        <references count="2">
          <reference field="0" count="1" selected="0">
            <x v="313"/>
          </reference>
          <reference field="3" count="1">
            <x v="131"/>
          </reference>
        </references>
      </pivotArea>
    </format>
    <format dxfId="5075">
      <pivotArea dataOnly="0" labelOnly="1" fieldPosition="0">
        <references count="2">
          <reference field="0" count="1" selected="0">
            <x v="314"/>
          </reference>
          <reference field="3" count="1">
            <x v="132"/>
          </reference>
        </references>
      </pivotArea>
    </format>
    <format dxfId="5074">
      <pivotArea dataOnly="0" labelOnly="1" fieldPosition="0">
        <references count="2">
          <reference field="0" count="1" selected="0">
            <x v="315"/>
          </reference>
          <reference field="3" count="1">
            <x v="133"/>
          </reference>
        </references>
      </pivotArea>
    </format>
    <format dxfId="5073">
      <pivotArea dataOnly="0" labelOnly="1" fieldPosition="0">
        <references count="2">
          <reference field="0" count="1" selected="0">
            <x v="317"/>
          </reference>
          <reference field="3" count="1">
            <x v="134"/>
          </reference>
        </references>
      </pivotArea>
    </format>
    <format dxfId="5072">
      <pivotArea dataOnly="0" labelOnly="1" fieldPosition="0">
        <references count="2">
          <reference field="0" count="1" selected="0">
            <x v="319"/>
          </reference>
          <reference field="3" count="1">
            <x v="136"/>
          </reference>
        </references>
      </pivotArea>
    </format>
    <format dxfId="5071">
      <pivotArea dataOnly="0" labelOnly="1" fieldPosition="0">
        <references count="2">
          <reference field="0" count="1" selected="0">
            <x v="320"/>
          </reference>
          <reference field="3" count="1">
            <x v="137"/>
          </reference>
        </references>
      </pivotArea>
    </format>
    <format dxfId="5070">
      <pivotArea dataOnly="0" labelOnly="1" fieldPosition="0">
        <references count="2">
          <reference field="0" count="1" selected="0">
            <x v="321"/>
          </reference>
          <reference field="3" count="1">
            <x v="138"/>
          </reference>
        </references>
      </pivotArea>
    </format>
    <format dxfId="5069">
      <pivotArea dataOnly="0" labelOnly="1" fieldPosition="0">
        <references count="2">
          <reference field="0" count="1" selected="0">
            <x v="322"/>
          </reference>
          <reference field="3" count="1">
            <x v="139"/>
          </reference>
        </references>
      </pivotArea>
    </format>
    <format dxfId="5068">
      <pivotArea dataOnly="0" labelOnly="1" fieldPosition="0">
        <references count="2">
          <reference field="0" count="1" selected="0">
            <x v="323"/>
          </reference>
          <reference field="3" count="1">
            <x v="140"/>
          </reference>
        </references>
      </pivotArea>
    </format>
    <format dxfId="5067">
      <pivotArea dataOnly="0" labelOnly="1" fieldPosition="0">
        <references count="2">
          <reference field="0" count="1" selected="0">
            <x v="324"/>
          </reference>
          <reference field="3" count="1">
            <x v="141"/>
          </reference>
        </references>
      </pivotArea>
    </format>
    <format dxfId="5066">
      <pivotArea dataOnly="0" labelOnly="1" fieldPosition="0">
        <references count="2">
          <reference field="0" count="1" selected="0">
            <x v="325"/>
          </reference>
          <reference field="3" count="1">
            <x v="142"/>
          </reference>
        </references>
      </pivotArea>
    </format>
    <format dxfId="5065">
      <pivotArea dataOnly="0" labelOnly="1" fieldPosition="0">
        <references count="2">
          <reference field="0" count="1" selected="0">
            <x v="326"/>
          </reference>
          <reference field="3" count="1">
            <x v="144"/>
          </reference>
        </references>
      </pivotArea>
    </format>
    <format dxfId="5064">
      <pivotArea dataOnly="0" labelOnly="1" fieldPosition="0">
        <references count="2">
          <reference field="0" count="1" selected="0">
            <x v="327"/>
          </reference>
          <reference field="3" count="1">
            <x v="145"/>
          </reference>
        </references>
      </pivotArea>
    </format>
    <format dxfId="5063">
      <pivotArea dataOnly="0" labelOnly="1" fieldPosition="0">
        <references count="2">
          <reference field="0" count="1" selected="0">
            <x v="328"/>
          </reference>
          <reference field="3" count="1">
            <x v="147"/>
          </reference>
        </references>
      </pivotArea>
    </format>
    <format dxfId="5062">
      <pivotArea dataOnly="0" labelOnly="1" fieldPosition="0">
        <references count="2">
          <reference field="0" count="1" selected="0">
            <x v="329"/>
          </reference>
          <reference field="3" count="1">
            <x v="149"/>
          </reference>
        </references>
      </pivotArea>
    </format>
    <format dxfId="5061">
      <pivotArea dataOnly="0" labelOnly="1" fieldPosition="0">
        <references count="2">
          <reference field="0" count="1" selected="0">
            <x v="330"/>
          </reference>
          <reference field="3" count="1">
            <x v="152"/>
          </reference>
        </references>
      </pivotArea>
    </format>
    <format dxfId="5060">
      <pivotArea dataOnly="0" labelOnly="1" fieldPosition="0">
        <references count="2">
          <reference field="0" count="1" selected="0">
            <x v="331"/>
          </reference>
          <reference field="3" count="1">
            <x v="156"/>
          </reference>
        </references>
      </pivotArea>
    </format>
    <format dxfId="5059">
      <pivotArea dataOnly="0" labelOnly="1" fieldPosition="0">
        <references count="2">
          <reference field="0" count="1" selected="0">
            <x v="332"/>
          </reference>
          <reference field="3" count="1">
            <x v="161"/>
          </reference>
        </references>
      </pivotArea>
    </format>
    <format dxfId="5058">
      <pivotArea dataOnly="0" labelOnly="1" fieldPosition="0">
        <references count="2">
          <reference field="0" count="1" selected="0">
            <x v="333"/>
          </reference>
          <reference field="3" count="1">
            <x v="162"/>
          </reference>
        </references>
      </pivotArea>
    </format>
    <format dxfId="5057">
      <pivotArea dataOnly="0" labelOnly="1" fieldPosition="0">
        <references count="2">
          <reference field="0" count="1" selected="0">
            <x v="334"/>
          </reference>
          <reference field="3" count="1">
            <x v="90"/>
          </reference>
        </references>
      </pivotArea>
    </format>
    <format dxfId="5056">
      <pivotArea dataOnly="0" labelOnly="1" fieldPosition="0">
        <references count="2">
          <reference field="0" count="1" selected="0">
            <x v="336"/>
          </reference>
          <reference field="3" count="1">
            <x v="157"/>
          </reference>
        </references>
      </pivotArea>
    </format>
    <format dxfId="5055">
      <pivotArea dataOnly="0" labelOnly="1" fieldPosition="0">
        <references count="2">
          <reference field="0" count="1" selected="0">
            <x v="337"/>
          </reference>
          <reference field="3" count="1">
            <x v="165"/>
          </reference>
        </references>
      </pivotArea>
    </format>
    <format dxfId="5054">
      <pivotArea dataOnly="0" labelOnly="1" fieldPosition="0">
        <references count="2">
          <reference field="0" count="1" selected="0">
            <x v="338"/>
          </reference>
          <reference field="3" count="1">
            <x v="166"/>
          </reference>
        </references>
      </pivotArea>
    </format>
    <format dxfId="5053">
      <pivotArea dataOnly="0" labelOnly="1" fieldPosition="0">
        <references count="2">
          <reference field="0" count="1" selected="0">
            <x v="339"/>
          </reference>
          <reference field="3" count="1">
            <x v="167"/>
          </reference>
        </references>
      </pivotArea>
    </format>
    <format dxfId="5052">
      <pivotArea dataOnly="0" labelOnly="1" fieldPosition="0">
        <references count="2">
          <reference field="0" count="1" selected="0">
            <x v="340"/>
          </reference>
          <reference field="3" count="1">
            <x v="189"/>
          </reference>
        </references>
      </pivotArea>
    </format>
    <format dxfId="5051">
      <pivotArea dataOnly="0" labelOnly="1" fieldPosition="0">
        <references count="2">
          <reference field="0" count="1" selected="0">
            <x v="342"/>
          </reference>
          <reference field="3" count="1">
            <x v="190"/>
          </reference>
        </references>
      </pivotArea>
    </format>
    <format dxfId="5050">
      <pivotArea dataOnly="0" labelOnly="1" fieldPosition="0">
        <references count="2">
          <reference field="0" count="1" selected="0">
            <x v="344"/>
          </reference>
          <reference field="3" count="1">
            <x v="192"/>
          </reference>
        </references>
      </pivotArea>
    </format>
    <format dxfId="5049">
      <pivotArea dataOnly="0" labelOnly="1" fieldPosition="0">
        <references count="2">
          <reference field="0" count="1" selected="0">
            <x v="345"/>
          </reference>
          <reference field="3" count="1">
            <x v="193"/>
          </reference>
        </references>
      </pivotArea>
    </format>
    <format dxfId="5048">
      <pivotArea dataOnly="0" labelOnly="1" fieldPosition="0">
        <references count="2">
          <reference field="0" count="1" selected="0">
            <x v="346"/>
          </reference>
          <reference field="3" count="1">
            <x v="201"/>
          </reference>
        </references>
      </pivotArea>
    </format>
    <format dxfId="5047">
      <pivotArea dataOnly="0" labelOnly="1" fieldPosition="0">
        <references count="2">
          <reference field="0" count="1" selected="0">
            <x v="347"/>
          </reference>
          <reference field="3" count="1">
            <x v="164"/>
          </reference>
        </references>
      </pivotArea>
    </format>
    <format dxfId="5046">
      <pivotArea dataOnly="0" labelOnly="1" fieldPosition="0">
        <references count="2">
          <reference field="0" count="1" selected="0">
            <x v="348"/>
          </reference>
          <reference field="3" count="1">
            <x v="172"/>
          </reference>
        </references>
      </pivotArea>
    </format>
    <format dxfId="5045">
      <pivotArea dataOnly="0" labelOnly="1" fieldPosition="0">
        <references count="2">
          <reference field="0" count="1" selected="0">
            <x v="349"/>
          </reference>
          <reference field="3" count="1">
            <x v="180"/>
          </reference>
        </references>
      </pivotArea>
    </format>
    <format dxfId="5044">
      <pivotArea dataOnly="0" labelOnly="1" fieldPosition="0">
        <references count="2">
          <reference field="0" count="1" selected="0">
            <x v="350"/>
          </reference>
          <reference field="3" count="1">
            <x v="181"/>
          </reference>
        </references>
      </pivotArea>
    </format>
    <format dxfId="5043">
      <pivotArea dataOnly="0" labelOnly="1" fieldPosition="0">
        <references count="2">
          <reference field="0" count="1" selected="0">
            <x v="351"/>
          </reference>
          <reference field="3" count="1">
            <x v="182"/>
          </reference>
        </references>
      </pivotArea>
    </format>
    <format dxfId="5042">
      <pivotArea dataOnly="0" labelOnly="1" fieldPosition="0">
        <references count="2">
          <reference field="0" count="1" selected="0">
            <x v="352"/>
          </reference>
          <reference field="3" count="1">
            <x v="190"/>
          </reference>
        </references>
      </pivotArea>
    </format>
    <format dxfId="5041">
      <pivotArea dataOnly="0" labelOnly="1" fieldPosition="0">
        <references count="2">
          <reference field="0" count="1" selected="0">
            <x v="353"/>
          </reference>
          <reference field="3" count="1">
            <x v="180"/>
          </reference>
        </references>
      </pivotArea>
    </format>
    <format dxfId="5040">
      <pivotArea dataOnly="0" labelOnly="1" fieldPosition="0">
        <references count="2">
          <reference field="0" count="1" selected="0">
            <x v="354"/>
          </reference>
          <reference field="3" count="1">
            <x v="178"/>
          </reference>
        </references>
      </pivotArea>
    </format>
    <format dxfId="5039">
      <pivotArea dataOnly="0" labelOnly="1" fieldPosition="0">
        <references count="2">
          <reference field="0" count="1" selected="0">
            <x v="356"/>
          </reference>
          <reference field="3" count="1">
            <x v="179"/>
          </reference>
        </references>
      </pivotArea>
    </format>
    <format dxfId="5038">
      <pivotArea dataOnly="0" labelOnly="1" fieldPosition="0">
        <references count="2">
          <reference field="0" count="1" selected="0">
            <x v="358"/>
          </reference>
          <reference field="3" count="1">
            <x v="180"/>
          </reference>
        </references>
      </pivotArea>
    </format>
    <format dxfId="5037">
      <pivotArea dataOnly="0" labelOnly="1" fieldPosition="0">
        <references count="2">
          <reference field="0" count="1" selected="0">
            <x v="359"/>
          </reference>
          <reference field="3" count="1">
            <x v="181"/>
          </reference>
        </references>
      </pivotArea>
    </format>
    <format dxfId="5036">
      <pivotArea dataOnly="0" labelOnly="1" fieldPosition="0">
        <references count="2">
          <reference field="0" count="1" selected="0">
            <x v="360"/>
          </reference>
          <reference field="3" count="1">
            <x v="182"/>
          </reference>
        </references>
      </pivotArea>
    </format>
    <format dxfId="5035">
      <pivotArea dataOnly="0" labelOnly="1" fieldPosition="0">
        <references count="2">
          <reference field="0" count="1" selected="0">
            <x v="361"/>
          </reference>
          <reference field="3" count="1">
            <x v="195"/>
          </reference>
        </references>
      </pivotArea>
    </format>
    <format dxfId="5034">
      <pivotArea dataOnly="0" labelOnly="1" fieldPosition="0">
        <references count="2">
          <reference field="0" count="1" selected="0">
            <x v="362"/>
          </reference>
          <reference field="3" count="1">
            <x v="199"/>
          </reference>
        </references>
      </pivotArea>
    </format>
    <format dxfId="5033">
      <pivotArea dataOnly="0" labelOnly="1" fieldPosition="0">
        <references count="2">
          <reference field="0" count="1" selected="0">
            <x v="363"/>
          </reference>
          <reference field="3" count="1">
            <x v="209"/>
          </reference>
        </references>
      </pivotArea>
    </format>
    <format dxfId="5032">
      <pivotArea dataOnly="0" labelOnly="1" fieldPosition="0">
        <references count="2">
          <reference field="0" count="1" selected="0">
            <x v="364"/>
          </reference>
          <reference field="3" count="1">
            <x v="212"/>
          </reference>
        </references>
      </pivotArea>
    </format>
    <format dxfId="5031">
      <pivotArea dataOnly="0" labelOnly="1" fieldPosition="0">
        <references count="2">
          <reference field="0" count="1" selected="0">
            <x v="365"/>
          </reference>
          <reference field="3" count="1">
            <x v="222"/>
          </reference>
        </references>
      </pivotArea>
    </format>
    <format dxfId="5030">
      <pivotArea dataOnly="0" labelOnly="1" fieldPosition="0">
        <references count="2">
          <reference field="0" count="1" selected="0">
            <x v="366"/>
          </reference>
          <reference field="3" count="1">
            <x v="223"/>
          </reference>
        </references>
      </pivotArea>
    </format>
    <format dxfId="5029">
      <pivotArea dataOnly="0" labelOnly="1" fieldPosition="0">
        <references count="2">
          <reference field="0" count="1" selected="0">
            <x v="367"/>
          </reference>
          <reference field="3" count="1">
            <x v="224"/>
          </reference>
        </references>
      </pivotArea>
    </format>
    <format dxfId="5028">
      <pivotArea dataOnly="0" labelOnly="1" fieldPosition="0">
        <references count="2">
          <reference field="0" count="1" selected="0">
            <x v="368"/>
          </reference>
          <reference field="3" count="1">
            <x v="86"/>
          </reference>
        </references>
      </pivotArea>
    </format>
    <format dxfId="5027">
      <pivotArea dataOnly="0" labelOnly="1" fieldPosition="0">
        <references count="2">
          <reference field="0" count="1" selected="0">
            <x v="369"/>
          </reference>
          <reference field="3" count="1">
            <x v="22"/>
          </reference>
        </references>
      </pivotArea>
    </format>
    <format dxfId="5026">
      <pivotArea dataOnly="0" labelOnly="1" fieldPosition="0">
        <references count="2">
          <reference field="0" count="1" selected="0">
            <x v="370"/>
          </reference>
          <reference field="3" count="1">
            <x v="84"/>
          </reference>
        </references>
      </pivotArea>
    </format>
    <format dxfId="5025">
      <pivotArea dataOnly="0" labelOnly="1" fieldPosition="0">
        <references count="2">
          <reference field="0" count="1" selected="0">
            <x v="371"/>
          </reference>
          <reference field="3" count="1">
            <x v="85"/>
          </reference>
        </references>
      </pivotArea>
    </format>
    <format dxfId="5024">
      <pivotArea dataOnly="0" labelOnly="1" fieldPosition="0">
        <references count="2">
          <reference field="0" count="1" selected="0">
            <x v="372"/>
          </reference>
          <reference field="3" count="1">
            <x v="123"/>
          </reference>
        </references>
      </pivotArea>
    </format>
    <format dxfId="5023">
      <pivotArea dataOnly="0" labelOnly="1" fieldPosition="0">
        <references count="2">
          <reference field="0" count="1" selected="0">
            <x v="373"/>
          </reference>
          <reference field="3" count="1">
            <x v="155"/>
          </reference>
        </references>
      </pivotArea>
    </format>
    <format dxfId="5022">
      <pivotArea dataOnly="0" labelOnly="1" fieldPosition="0">
        <references count="2">
          <reference field="0" count="1" selected="0">
            <x v="374"/>
          </reference>
          <reference field="3" count="1">
            <x v="156"/>
          </reference>
        </references>
      </pivotArea>
    </format>
    <format dxfId="5021">
      <pivotArea dataOnly="0" labelOnly="1" fieldPosition="0">
        <references count="2">
          <reference field="0" count="1" selected="0">
            <x v="375"/>
          </reference>
          <reference field="3" count="1">
            <x v="157"/>
          </reference>
        </references>
      </pivotArea>
    </format>
    <format dxfId="5020">
      <pivotArea dataOnly="0" labelOnly="1" fieldPosition="0">
        <references count="2">
          <reference field="0" count="1" selected="0">
            <x v="376"/>
          </reference>
          <reference field="3" count="1">
            <x v="160"/>
          </reference>
        </references>
      </pivotArea>
    </format>
    <format dxfId="5019">
      <pivotArea dataOnly="0" labelOnly="1" fieldPosition="0">
        <references count="2">
          <reference field="0" count="1" selected="0">
            <x v="377"/>
          </reference>
          <reference field="3" count="1">
            <x v="161"/>
          </reference>
        </references>
      </pivotArea>
    </format>
    <format dxfId="5018">
      <pivotArea dataOnly="0" labelOnly="1" fieldPosition="0">
        <references count="2">
          <reference field="0" count="1" selected="0">
            <x v="378"/>
          </reference>
          <reference field="3" count="1">
            <x v="162"/>
          </reference>
        </references>
      </pivotArea>
    </format>
    <format dxfId="5017">
      <pivotArea dataOnly="0" labelOnly="1" fieldPosition="0">
        <references count="2">
          <reference field="0" count="1" selected="0">
            <x v="379"/>
          </reference>
          <reference field="3" count="1">
            <x v="238"/>
          </reference>
        </references>
      </pivotArea>
    </format>
    <format dxfId="5016">
      <pivotArea dataOnly="0" labelOnly="1" fieldPosition="0">
        <references count="2">
          <reference field="0" count="1" selected="0">
            <x v="380"/>
          </reference>
          <reference field="3" count="1">
            <x v="189"/>
          </reference>
        </references>
      </pivotArea>
    </format>
    <format dxfId="5015">
      <pivotArea dataOnly="0" labelOnly="1" fieldPosition="0">
        <references count="2">
          <reference field="0" count="1" selected="0">
            <x v="381"/>
          </reference>
          <reference field="3" count="1">
            <x v="193"/>
          </reference>
        </references>
      </pivotArea>
    </format>
    <format dxfId="5014">
      <pivotArea dataOnly="0" labelOnly="1" fieldPosition="0">
        <references count="2">
          <reference field="0" count="1" selected="0">
            <x v="382"/>
          </reference>
          <reference field="3" count="1">
            <x v="196"/>
          </reference>
        </references>
      </pivotArea>
    </format>
    <format dxfId="5013">
      <pivotArea dataOnly="0" labelOnly="1" fieldPosition="0">
        <references count="2">
          <reference field="0" count="1" selected="0">
            <x v="383"/>
          </reference>
          <reference field="3" count="1">
            <x v="197"/>
          </reference>
        </references>
      </pivotArea>
    </format>
    <format dxfId="5012">
      <pivotArea dataOnly="0" labelOnly="1" fieldPosition="0">
        <references count="2">
          <reference field="0" count="1" selected="0">
            <x v="384"/>
          </reference>
          <reference field="3" count="1">
            <x v="198"/>
          </reference>
        </references>
      </pivotArea>
    </format>
    <format dxfId="5011">
      <pivotArea dataOnly="0" labelOnly="1" fieldPosition="0">
        <references count="2">
          <reference field="0" count="1" selected="0">
            <x v="385"/>
          </reference>
          <reference field="3" count="1">
            <x v="163"/>
          </reference>
        </references>
      </pivotArea>
    </format>
    <format dxfId="5010">
      <pivotArea dataOnly="0" labelOnly="1" fieldPosition="0">
        <references count="2">
          <reference field="0" count="1" selected="0">
            <x v="387"/>
          </reference>
          <reference field="3" count="1">
            <x v="164"/>
          </reference>
        </references>
      </pivotArea>
    </format>
    <format dxfId="5009">
      <pivotArea dataOnly="0" labelOnly="1" fieldPosition="0">
        <references count="2">
          <reference field="0" count="1" selected="0">
            <x v="389"/>
          </reference>
          <reference field="3" count="1">
            <x v="165"/>
          </reference>
        </references>
      </pivotArea>
    </format>
    <format dxfId="5008">
      <pivotArea dataOnly="0" labelOnly="1" fieldPosition="0">
        <references count="2">
          <reference field="0" count="1" selected="0">
            <x v="390"/>
          </reference>
          <reference field="3" count="1">
            <x v="166"/>
          </reference>
        </references>
      </pivotArea>
    </format>
    <format dxfId="5007">
      <pivotArea dataOnly="0" labelOnly="1" fieldPosition="0">
        <references count="2">
          <reference field="0" count="1" selected="0">
            <x v="391"/>
          </reference>
          <reference field="3" count="1">
            <x v="168"/>
          </reference>
        </references>
      </pivotArea>
    </format>
    <format dxfId="5006">
      <pivotArea dataOnly="0" labelOnly="1" fieldPosition="0">
        <references count="2">
          <reference field="0" count="1" selected="0">
            <x v="392"/>
          </reference>
          <reference field="3" count="1">
            <x v="169"/>
          </reference>
        </references>
      </pivotArea>
    </format>
    <format dxfId="5005">
      <pivotArea dataOnly="0" labelOnly="1" fieldPosition="0">
        <references count="2">
          <reference field="0" count="1" selected="0">
            <x v="393"/>
          </reference>
          <reference field="3" count="1">
            <x v="170"/>
          </reference>
        </references>
      </pivotArea>
    </format>
    <format dxfId="5004">
      <pivotArea dataOnly="0" labelOnly="1" fieldPosition="0">
        <references count="2">
          <reference field="0" count="1" selected="0">
            <x v="394"/>
          </reference>
          <reference field="3" count="1">
            <x v="171"/>
          </reference>
        </references>
      </pivotArea>
    </format>
    <format dxfId="5003">
      <pivotArea dataOnly="0" labelOnly="1" fieldPosition="0">
        <references count="2">
          <reference field="0" count="1" selected="0">
            <x v="395"/>
          </reference>
          <reference field="3" count="1">
            <x v="172"/>
          </reference>
        </references>
      </pivotArea>
    </format>
    <format dxfId="5002">
      <pivotArea dataOnly="0" labelOnly="1" fieldPosition="0">
        <references count="2">
          <reference field="0" count="1" selected="0">
            <x v="396"/>
          </reference>
          <reference field="3" count="1">
            <x v="175"/>
          </reference>
        </references>
      </pivotArea>
    </format>
    <format dxfId="5001">
      <pivotArea dataOnly="0" labelOnly="1" fieldPosition="0">
        <references count="2">
          <reference field="0" count="1" selected="0">
            <x v="398"/>
          </reference>
          <reference field="3" count="1">
            <x v="176"/>
          </reference>
        </references>
      </pivotArea>
    </format>
    <format dxfId="5000">
      <pivotArea dataOnly="0" labelOnly="1" fieldPosition="0">
        <references count="2">
          <reference field="0" count="1" selected="0">
            <x v="399"/>
          </reference>
          <reference field="3" count="1">
            <x v="177"/>
          </reference>
        </references>
      </pivotArea>
    </format>
    <format dxfId="4999">
      <pivotArea dataOnly="0" labelOnly="1" fieldPosition="0">
        <references count="2">
          <reference field="0" count="1" selected="0">
            <x v="400"/>
          </reference>
          <reference field="3" count="1">
            <x v="178"/>
          </reference>
        </references>
      </pivotArea>
    </format>
    <format dxfId="4998">
      <pivotArea dataOnly="0" labelOnly="1" fieldPosition="0">
        <references count="2">
          <reference field="0" count="1" selected="0">
            <x v="402"/>
          </reference>
          <reference field="3" count="1">
            <x v="179"/>
          </reference>
        </references>
      </pivotArea>
    </format>
    <format dxfId="4997">
      <pivotArea dataOnly="0" labelOnly="1" fieldPosition="0">
        <references count="2">
          <reference field="0" count="1" selected="0">
            <x v="405"/>
          </reference>
          <reference field="3" count="1">
            <x v="180"/>
          </reference>
        </references>
      </pivotArea>
    </format>
    <format dxfId="4996">
      <pivotArea dataOnly="0" labelOnly="1" fieldPosition="0">
        <references count="2">
          <reference field="0" count="1" selected="0">
            <x v="406"/>
          </reference>
          <reference field="3" count="1">
            <x v="185"/>
          </reference>
        </references>
      </pivotArea>
    </format>
    <format dxfId="4995">
      <pivotArea dataOnly="0" labelOnly="1" fieldPosition="0">
        <references count="2">
          <reference field="0" count="1" selected="0">
            <x v="408"/>
          </reference>
          <reference field="3" count="1">
            <x v="186"/>
          </reference>
        </references>
      </pivotArea>
    </format>
    <format dxfId="4994">
      <pivotArea dataOnly="0" labelOnly="1" fieldPosition="0">
        <references count="2">
          <reference field="0" count="1" selected="0">
            <x v="411"/>
          </reference>
          <reference field="3" count="1">
            <x v="187"/>
          </reference>
        </references>
      </pivotArea>
    </format>
    <format dxfId="4993">
      <pivotArea dataOnly="0" labelOnly="1" fieldPosition="0">
        <references count="2">
          <reference field="0" count="1" selected="0">
            <x v="412"/>
          </reference>
          <reference field="3" count="1">
            <x v="188"/>
          </reference>
        </references>
      </pivotArea>
    </format>
    <format dxfId="4992">
      <pivotArea dataOnly="0" labelOnly="1" fieldPosition="0">
        <references count="2">
          <reference field="0" count="1" selected="0">
            <x v="417"/>
          </reference>
          <reference field="3" count="1">
            <x v="189"/>
          </reference>
        </references>
      </pivotArea>
    </format>
    <format dxfId="4991">
      <pivotArea dataOnly="0" labelOnly="1" fieldPosition="0">
        <references count="2">
          <reference field="0" count="1" selected="0">
            <x v="418"/>
          </reference>
          <reference field="3" count="1">
            <x v="191"/>
          </reference>
        </references>
      </pivotArea>
    </format>
    <format dxfId="4990">
      <pivotArea dataOnly="0" labelOnly="1" fieldPosition="0">
        <references count="2">
          <reference field="0" count="1" selected="0">
            <x v="419"/>
          </reference>
          <reference field="3" count="1">
            <x v="192"/>
          </reference>
        </references>
      </pivotArea>
    </format>
    <format dxfId="4989">
      <pivotArea dataOnly="0" labelOnly="1" fieldPosition="0">
        <references count="2">
          <reference field="0" count="1" selected="0">
            <x v="421"/>
          </reference>
          <reference field="3" count="1">
            <x v="194"/>
          </reference>
        </references>
      </pivotArea>
    </format>
    <format dxfId="4988">
      <pivotArea dataOnly="0" labelOnly="1" fieldPosition="0">
        <references count="2">
          <reference field="0" count="1" selected="0">
            <x v="425"/>
          </reference>
          <reference field="3" count="1">
            <x v="196"/>
          </reference>
        </references>
      </pivotArea>
    </format>
    <format dxfId="4987">
      <pivotArea dataOnly="0" labelOnly="1" fieldPosition="0">
        <references count="2">
          <reference field="0" count="1" selected="0">
            <x v="428"/>
          </reference>
          <reference field="3" count="1">
            <x v="199"/>
          </reference>
        </references>
      </pivotArea>
    </format>
    <format dxfId="4986">
      <pivotArea dataOnly="0" labelOnly="1" fieldPosition="0">
        <references count="2">
          <reference field="0" count="1" selected="0">
            <x v="429"/>
          </reference>
          <reference field="3" count="1">
            <x v="200"/>
          </reference>
        </references>
      </pivotArea>
    </format>
    <format dxfId="4985">
      <pivotArea dataOnly="0" labelOnly="1" fieldPosition="0">
        <references count="2">
          <reference field="0" count="1" selected="0">
            <x v="434"/>
          </reference>
          <reference field="3" count="1">
            <x v="201"/>
          </reference>
        </references>
      </pivotArea>
    </format>
    <format dxfId="4984">
      <pivotArea dataOnly="0" labelOnly="1" fieldPosition="0">
        <references count="2">
          <reference field="0" count="1" selected="0">
            <x v="435"/>
          </reference>
          <reference field="3" count="1">
            <x v="202"/>
          </reference>
        </references>
      </pivotArea>
    </format>
    <format dxfId="4983">
      <pivotArea dataOnly="0" labelOnly="1" fieldPosition="0">
        <references count="2">
          <reference field="0" count="1" selected="0">
            <x v="436"/>
          </reference>
          <reference field="3" count="1">
            <x v="203"/>
          </reference>
        </references>
      </pivotArea>
    </format>
    <format dxfId="4982">
      <pivotArea dataOnly="0" labelOnly="1" fieldPosition="0">
        <references count="2">
          <reference field="0" count="1" selected="0">
            <x v="437"/>
          </reference>
          <reference field="3" count="1">
            <x v="204"/>
          </reference>
        </references>
      </pivotArea>
    </format>
    <format dxfId="4981">
      <pivotArea dataOnly="0" labelOnly="1" fieldPosition="0">
        <references count="2">
          <reference field="0" count="1" selected="0">
            <x v="438"/>
          </reference>
          <reference field="3" count="1">
            <x v="205"/>
          </reference>
        </references>
      </pivotArea>
    </format>
    <format dxfId="4980">
      <pivotArea dataOnly="0" labelOnly="1" fieldPosition="0">
        <references count="2">
          <reference field="0" count="1" selected="0">
            <x v="439"/>
          </reference>
          <reference field="3" count="1">
            <x v="207"/>
          </reference>
        </references>
      </pivotArea>
    </format>
    <format dxfId="4979">
      <pivotArea dataOnly="0" labelOnly="1" fieldPosition="0">
        <references count="2">
          <reference field="0" count="1" selected="0">
            <x v="440"/>
          </reference>
          <reference field="3" count="1">
            <x v="210"/>
          </reference>
        </references>
      </pivotArea>
    </format>
    <format dxfId="4978">
      <pivotArea dataOnly="0" labelOnly="1" fieldPosition="0">
        <references count="2">
          <reference field="0" count="1" selected="0">
            <x v="441"/>
          </reference>
          <reference field="3" count="1">
            <x v="214"/>
          </reference>
        </references>
      </pivotArea>
    </format>
    <format dxfId="4977">
      <pivotArea dataOnly="0" labelOnly="1" fieldPosition="0">
        <references count="2">
          <reference field="0" count="1" selected="0">
            <x v="442"/>
          </reference>
          <reference field="3" count="1">
            <x v="216"/>
          </reference>
        </references>
      </pivotArea>
    </format>
    <format dxfId="4976">
      <pivotArea dataOnly="0" labelOnly="1" fieldPosition="0">
        <references count="2">
          <reference field="0" count="1" selected="0">
            <x v="444"/>
          </reference>
          <reference field="3" count="1">
            <x v="217"/>
          </reference>
        </references>
      </pivotArea>
    </format>
    <format dxfId="4975">
      <pivotArea dataOnly="0" labelOnly="1" fieldPosition="0">
        <references count="2">
          <reference field="0" count="1" selected="0">
            <x v="445"/>
          </reference>
          <reference field="3" count="1">
            <x v="226"/>
          </reference>
        </references>
      </pivotArea>
    </format>
    <format dxfId="4974">
      <pivotArea dataOnly="0" labelOnly="1" fieldPosition="0">
        <references count="2">
          <reference field="0" count="1" selected="0">
            <x v="446"/>
          </reference>
          <reference field="3" count="1">
            <x v="232"/>
          </reference>
        </references>
      </pivotArea>
    </format>
    <format dxfId="4973">
      <pivotArea dataOnly="0" labelOnly="1" fieldPosition="0">
        <references count="2">
          <reference field="0" count="1" selected="0">
            <x v="447"/>
          </reference>
          <reference field="3" count="1">
            <x v="184"/>
          </reference>
        </references>
      </pivotArea>
    </format>
    <format dxfId="4972">
      <pivotArea dataOnly="0" labelOnly="1" fieldPosition="0">
        <references count="2">
          <reference field="0" count="1" selected="0">
            <x v="449"/>
          </reference>
          <reference field="3" count="1">
            <x v="206"/>
          </reference>
        </references>
      </pivotArea>
    </format>
    <format dxfId="4971">
      <pivotArea dataOnly="0" labelOnly="1" fieldPosition="0">
        <references count="2">
          <reference field="0" count="1" selected="0">
            <x v="450"/>
          </reference>
          <reference field="3" count="1">
            <x v="207"/>
          </reference>
        </references>
      </pivotArea>
    </format>
    <format dxfId="4970">
      <pivotArea dataOnly="0" labelOnly="1" fieldPosition="0">
        <references count="2">
          <reference field="0" count="1" selected="0">
            <x v="451"/>
          </reference>
          <reference field="3" count="1">
            <x v="209"/>
          </reference>
        </references>
      </pivotArea>
    </format>
    <format dxfId="4969">
      <pivotArea dataOnly="0" labelOnly="1" fieldPosition="0">
        <references count="2">
          <reference field="0" count="1" selected="0">
            <x v="452"/>
          </reference>
          <reference field="3" count="1">
            <x v="210"/>
          </reference>
        </references>
      </pivotArea>
    </format>
    <format dxfId="4968">
      <pivotArea dataOnly="0" labelOnly="1" fieldPosition="0">
        <references count="2">
          <reference field="0" count="1" selected="0">
            <x v="453"/>
          </reference>
          <reference field="3" count="1">
            <x v="212"/>
          </reference>
        </references>
      </pivotArea>
    </format>
    <format dxfId="4967">
      <pivotArea dataOnly="0" labelOnly="1" fieldPosition="0">
        <references count="2">
          <reference field="0" count="1" selected="0">
            <x v="454"/>
          </reference>
          <reference field="3" count="1">
            <x v="216"/>
          </reference>
        </references>
      </pivotArea>
    </format>
    <format dxfId="4966">
      <pivotArea dataOnly="0" labelOnly="1" fieldPosition="0">
        <references count="2">
          <reference field="0" count="1" selected="0">
            <x v="455"/>
          </reference>
          <reference field="3" count="1">
            <x v="218"/>
          </reference>
        </references>
      </pivotArea>
    </format>
    <format dxfId="4965">
      <pivotArea dataOnly="0" labelOnly="1" fieldPosition="0">
        <references count="2">
          <reference field="0" count="1" selected="0">
            <x v="456"/>
          </reference>
          <reference field="3" count="1">
            <x v="191"/>
          </reference>
        </references>
      </pivotArea>
    </format>
    <format dxfId="4964">
      <pivotArea dataOnly="0" labelOnly="1" fieldPosition="0">
        <references count="2">
          <reference field="0" count="1" selected="0">
            <x v="457"/>
          </reference>
          <reference field="3" count="1">
            <x v="205"/>
          </reference>
        </references>
      </pivotArea>
    </format>
    <format dxfId="4963">
      <pivotArea dataOnly="0" labelOnly="1" fieldPosition="0">
        <references count="2">
          <reference field="0" count="1" selected="0">
            <x v="460"/>
          </reference>
          <reference field="3" count="1">
            <x v="206"/>
          </reference>
        </references>
      </pivotArea>
    </format>
    <format dxfId="4962">
      <pivotArea dataOnly="0" labelOnly="1" fieldPosition="0">
        <references count="2">
          <reference field="0" count="1" selected="0">
            <x v="462"/>
          </reference>
          <reference field="3" count="1">
            <x v="207"/>
          </reference>
        </references>
      </pivotArea>
    </format>
    <format dxfId="4961">
      <pivotArea dataOnly="0" labelOnly="1" fieldPosition="0">
        <references count="2">
          <reference field="0" count="1" selected="0">
            <x v="465"/>
          </reference>
          <reference field="3" count="1">
            <x v="208"/>
          </reference>
        </references>
      </pivotArea>
    </format>
    <format dxfId="4960">
      <pivotArea dataOnly="0" labelOnly="1" fieldPosition="0">
        <references count="2">
          <reference field="0" count="1" selected="0">
            <x v="469"/>
          </reference>
          <reference field="3" count="1">
            <x v="209"/>
          </reference>
        </references>
      </pivotArea>
    </format>
    <format dxfId="4959">
      <pivotArea dataOnly="0" labelOnly="1" fieldPosition="0">
        <references count="2">
          <reference field="0" count="1" selected="0">
            <x v="472"/>
          </reference>
          <reference field="3" count="1">
            <x v="210"/>
          </reference>
        </references>
      </pivotArea>
    </format>
    <format dxfId="4958">
      <pivotArea dataOnly="0" labelOnly="1" fieldPosition="0">
        <references count="2">
          <reference field="0" count="1" selected="0">
            <x v="476"/>
          </reference>
          <reference field="3" count="1">
            <x v="211"/>
          </reference>
        </references>
      </pivotArea>
    </format>
    <format dxfId="4957">
      <pivotArea dataOnly="0" labelOnly="1" fieldPosition="0">
        <references count="2">
          <reference field="0" count="1" selected="0">
            <x v="478"/>
          </reference>
          <reference field="3" count="1">
            <x v="212"/>
          </reference>
        </references>
      </pivotArea>
    </format>
    <format dxfId="4956">
      <pivotArea dataOnly="0" labelOnly="1" fieldPosition="0">
        <references count="2">
          <reference field="0" count="1" selected="0">
            <x v="479"/>
          </reference>
          <reference field="3" count="1">
            <x v="213"/>
          </reference>
        </references>
      </pivotArea>
    </format>
    <format dxfId="4955">
      <pivotArea dataOnly="0" labelOnly="1" fieldPosition="0">
        <references count="2">
          <reference field="0" count="1" selected="0">
            <x v="481"/>
          </reference>
          <reference field="3" count="1">
            <x v="215"/>
          </reference>
        </references>
      </pivotArea>
    </format>
    <format dxfId="4954">
      <pivotArea dataOnly="0" labelOnly="1" fieldPosition="0">
        <references count="2">
          <reference field="0" count="1" selected="0">
            <x v="485"/>
          </reference>
          <reference field="3" count="1">
            <x v="217"/>
          </reference>
        </references>
      </pivotArea>
    </format>
    <format dxfId="4953">
      <pivotArea dataOnly="0" labelOnly="1" fieldPosition="0">
        <references count="2">
          <reference field="0" count="1" selected="0">
            <x v="486"/>
          </reference>
          <reference field="3" count="1">
            <x v="218"/>
          </reference>
        </references>
      </pivotArea>
    </format>
    <format dxfId="4952">
      <pivotArea dataOnly="0" labelOnly="1" fieldPosition="0">
        <references count="2">
          <reference field="0" count="1" selected="0">
            <x v="488"/>
          </reference>
          <reference field="3" count="1">
            <x v="219"/>
          </reference>
        </references>
      </pivotArea>
    </format>
    <format dxfId="4951">
      <pivotArea dataOnly="0" labelOnly="1" fieldPosition="0">
        <references count="2">
          <reference field="0" count="1" selected="0">
            <x v="489"/>
          </reference>
          <reference field="3" count="1">
            <x v="220"/>
          </reference>
        </references>
      </pivotArea>
    </format>
    <format dxfId="4950">
      <pivotArea dataOnly="0" labelOnly="1" fieldPosition="0">
        <references count="2">
          <reference field="0" count="1" selected="0">
            <x v="490"/>
          </reference>
          <reference field="3" count="1">
            <x v="223"/>
          </reference>
        </references>
      </pivotArea>
    </format>
    <format dxfId="4949">
      <pivotArea dataOnly="0" labelOnly="1" fieldPosition="0">
        <references count="2">
          <reference field="0" count="1" selected="0">
            <x v="491"/>
          </reference>
          <reference field="3" count="1">
            <x v="235"/>
          </reference>
        </references>
      </pivotArea>
    </format>
    <format dxfId="4948">
      <pivotArea dataOnly="0" labelOnly="1" fieldPosition="0">
        <references count="2">
          <reference field="0" count="1" selected="0">
            <x v="492"/>
          </reference>
          <reference field="3" count="1">
            <x v="222"/>
          </reference>
        </references>
      </pivotArea>
    </format>
    <format dxfId="4947">
      <pivotArea dataOnly="0" labelOnly="1" fieldPosition="0">
        <references count="2">
          <reference field="0" count="1" selected="0">
            <x v="493"/>
          </reference>
          <reference field="3" count="1">
            <x v="226"/>
          </reference>
        </references>
      </pivotArea>
    </format>
    <format dxfId="4946">
      <pivotArea dataOnly="0" labelOnly="1" fieldPosition="0">
        <references count="2">
          <reference field="0" count="1" selected="0">
            <x v="495"/>
          </reference>
          <reference field="3" count="1">
            <x v="227"/>
          </reference>
        </references>
      </pivotArea>
    </format>
    <format dxfId="4945">
      <pivotArea dataOnly="0" labelOnly="1" fieldPosition="0">
        <references count="2">
          <reference field="0" count="1" selected="0">
            <x v="496"/>
          </reference>
          <reference field="3" count="1">
            <x v="228"/>
          </reference>
        </references>
      </pivotArea>
    </format>
    <format dxfId="4944">
      <pivotArea dataOnly="0" labelOnly="1" fieldPosition="0">
        <references count="2">
          <reference field="0" count="1" selected="0">
            <x v="497"/>
          </reference>
          <reference field="3" count="1">
            <x v="229"/>
          </reference>
        </references>
      </pivotArea>
    </format>
    <format dxfId="4943">
      <pivotArea dataOnly="0" labelOnly="1" fieldPosition="0">
        <references count="2">
          <reference field="0" count="1" selected="0">
            <x v="498"/>
          </reference>
          <reference field="3" count="1">
            <x v="230"/>
          </reference>
        </references>
      </pivotArea>
    </format>
    <format dxfId="4942">
      <pivotArea dataOnly="0" labelOnly="1" fieldPosition="0">
        <references count="2">
          <reference field="0" count="1" selected="0">
            <x v="500"/>
          </reference>
          <reference field="3" count="1">
            <x v="231"/>
          </reference>
        </references>
      </pivotArea>
    </format>
    <format dxfId="4941">
      <pivotArea dataOnly="0" labelOnly="1" fieldPosition="0">
        <references count="2">
          <reference field="0" count="1" selected="0">
            <x v="501"/>
          </reference>
          <reference field="3" count="1">
            <x v="232"/>
          </reference>
        </references>
      </pivotArea>
    </format>
    <format dxfId="4940">
      <pivotArea dataOnly="0" labelOnly="1" fieldPosition="0">
        <references count="2">
          <reference field="0" count="1" selected="0">
            <x v="503"/>
          </reference>
          <reference field="3" count="1">
            <x v="233"/>
          </reference>
        </references>
      </pivotArea>
    </format>
    <format dxfId="4939">
      <pivotArea dataOnly="0" labelOnly="1" fieldPosition="0">
        <references count="2">
          <reference field="0" count="1" selected="0">
            <x v="504"/>
          </reference>
          <reference field="3" count="1">
            <x v="234"/>
          </reference>
        </references>
      </pivotArea>
    </format>
    <format dxfId="4938">
      <pivotArea dataOnly="0" labelOnly="1" fieldPosition="0">
        <references count="2">
          <reference field="0" count="1" selected="0">
            <x v="505"/>
          </reference>
          <reference field="3" count="1">
            <x v="236"/>
          </reference>
        </references>
      </pivotArea>
    </format>
    <format dxfId="4937">
      <pivotArea type="all" dataOnly="0" outline="0" fieldPosition="0"/>
    </format>
    <format dxfId="493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93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93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933">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4932">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4931">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4930">
      <pivotArea dataOnly="0" labelOnly="1" fieldPosition="0">
        <references count="1">
          <reference field="0" count="50">
            <x v="300"/>
            <x v="301"/>
            <x v="302"/>
            <x v="303"/>
            <x v="304"/>
            <x v="305"/>
            <x v="306"/>
            <x v="307"/>
            <x v="308"/>
            <x v="309"/>
            <x v="310"/>
            <x v="311"/>
            <x v="312"/>
            <x v="313"/>
            <x v="314"/>
            <x v="315"/>
            <x v="317"/>
            <x v="318"/>
            <x v="319"/>
            <x v="320"/>
            <x v="321"/>
            <x v="322"/>
            <x v="323"/>
            <x v="324"/>
            <x v="325"/>
            <x v="326"/>
            <x v="327"/>
            <x v="328"/>
            <x v="329"/>
            <x v="330"/>
            <x v="331"/>
            <x v="332"/>
            <x v="333"/>
            <x v="334"/>
            <x v="335"/>
            <x v="336"/>
            <x v="337"/>
            <x v="338"/>
            <x v="339"/>
            <x v="340"/>
            <x v="341"/>
            <x v="342"/>
            <x v="343"/>
            <x v="344"/>
            <x v="345"/>
            <x v="346"/>
            <x v="347"/>
            <x v="348"/>
            <x v="349"/>
            <x v="350"/>
          </reference>
        </references>
      </pivotArea>
    </format>
    <format dxfId="4929">
      <pivotArea dataOnly="0" labelOnly="1" fieldPosition="0">
        <references count="1">
          <reference field="0" count="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reference>
        </references>
      </pivotArea>
    </format>
    <format dxfId="4928">
      <pivotArea dataOnly="0" labelOnly="1" fieldPosition="0">
        <references count="1">
          <reference field="0" count="5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reference>
        </references>
      </pivotArea>
    </format>
    <format dxfId="4927">
      <pivotArea dataOnly="0" labelOnly="1" fieldPosition="0">
        <references count="1">
          <reference field="0" count="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reference>
        </references>
      </pivotArea>
    </format>
    <format dxfId="4926">
      <pivotArea dataOnly="0" labelOnly="1" fieldPosition="0">
        <references count="1">
          <reference field="0" count="10">
            <x v="501"/>
            <x v="502"/>
            <x v="503"/>
            <x v="504"/>
            <x v="505"/>
            <x v="506"/>
            <x v="507"/>
            <x v="508"/>
            <x v="509"/>
            <x v="510"/>
          </reference>
        </references>
      </pivotArea>
    </format>
    <format dxfId="4925">
      <pivotArea dataOnly="0" labelOnly="1" grandRow="1" outline="0" fieldPosition="0"/>
    </format>
    <format dxfId="4924">
      <pivotArea dataOnly="0" labelOnly="1" fieldPosition="0">
        <references count="2">
          <reference field="0" count="1" selected="0">
            <x v="0"/>
          </reference>
          <reference field="3" count="1">
            <x v="119"/>
          </reference>
        </references>
      </pivotArea>
    </format>
    <format dxfId="4923">
      <pivotArea dataOnly="0" labelOnly="1" fieldPosition="0">
        <references count="2">
          <reference field="0" count="1" selected="0">
            <x v="1"/>
          </reference>
          <reference field="3" count="1">
            <x v="120"/>
          </reference>
        </references>
      </pivotArea>
    </format>
    <format dxfId="4922">
      <pivotArea dataOnly="0" labelOnly="1" fieldPosition="0">
        <references count="2">
          <reference field="0" count="1" selected="0">
            <x v="2"/>
          </reference>
          <reference field="3" count="1">
            <x v="121"/>
          </reference>
        </references>
      </pivotArea>
    </format>
    <format dxfId="4921">
      <pivotArea dataOnly="0" labelOnly="1" fieldPosition="0">
        <references count="2">
          <reference field="0" count="1" selected="0">
            <x v="3"/>
          </reference>
          <reference field="3" count="1">
            <x v="125"/>
          </reference>
        </references>
      </pivotArea>
    </format>
    <format dxfId="4920">
      <pivotArea dataOnly="0" labelOnly="1" fieldPosition="0">
        <references count="2">
          <reference field="0" count="1" selected="0">
            <x v="4"/>
          </reference>
          <reference field="3" count="1">
            <x v="129"/>
          </reference>
        </references>
      </pivotArea>
    </format>
    <format dxfId="4919">
      <pivotArea dataOnly="0" labelOnly="1" fieldPosition="0">
        <references count="2">
          <reference field="0" count="1" selected="0">
            <x v="6"/>
          </reference>
          <reference field="3" count="1">
            <x v="132"/>
          </reference>
        </references>
      </pivotArea>
    </format>
    <format dxfId="4918">
      <pivotArea dataOnly="0" labelOnly="1" fieldPosition="0">
        <references count="2">
          <reference field="0" count="1" selected="0">
            <x v="7"/>
          </reference>
          <reference field="3" count="1">
            <x v="139"/>
          </reference>
        </references>
      </pivotArea>
    </format>
    <format dxfId="4917">
      <pivotArea dataOnly="0" labelOnly="1" fieldPosition="0">
        <references count="2">
          <reference field="0" count="1" selected="0">
            <x v="8"/>
          </reference>
          <reference field="3" count="1">
            <x v="145"/>
          </reference>
        </references>
      </pivotArea>
    </format>
    <format dxfId="4916">
      <pivotArea dataOnly="0" labelOnly="1" fieldPosition="0">
        <references count="2">
          <reference field="0" count="1" selected="0">
            <x v="9"/>
          </reference>
          <reference field="3" count="1">
            <x v="151"/>
          </reference>
        </references>
      </pivotArea>
    </format>
    <format dxfId="4915">
      <pivotArea dataOnly="0" labelOnly="1" fieldPosition="0">
        <references count="2">
          <reference field="0" count="1" selected="0">
            <x v="10"/>
          </reference>
          <reference field="3" count="1">
            <x v="158"/>
          </reference>
        </references>
      </pivotArea>
    </format>
    <format dxfId="4914">
      <pivotArea dataOnly="0" labelOnly="1" fieldPosition="0">
        <references count="2">
          <reference field="0" count="1" selected="0">
            <x v="11"/>
          </reference>
          <reference field="3" count="1">
            <x v="164"/>
          </reference>
        </references>
      </pivotArea>
    </format>
    <format dxfId="4913">
      <pivotArea dataOnly="0" labelOnly="1" fieldPosition="0">
        <references count="2">
          <reference field="0" count="1" selected="0">
            <x v="12"/>
          </reference>
          <reference field="3" count="1">
            <x v="166"/>
          </reference>
        </references>
      </pivotArea>
    </format>
    <format dxfId="4912">
      <pivotArea dataOnly="0" labelOnly="1" fieldPosition="0">
        <references count="2">
          <reference field="0" count="1" selected="0">
            <x v="13"/>
          </reference>
          <reference field="3" count="1">
            <x v="167"/>
          </reference>
        </references>
      </pivotArea>
    </format>
    <format dxfId="4911">
      <pivotArea dataOnly="0" labelOnly="1" fieldPosition="0">
        <references count="2">
          <reference field="0" count="1" selected="0">
            <x v="16"/>
          </reference>
          <reference field="3" count="1">
            <x v="177"/>
          </reference>
        </references>
      </pivotArea>
    </format>
    <format dxfId="4910">
      <pivotArea dataOnly="0" labelOnly="1" fieldPosition="0">
        <references count="2">
          <reference field="0" count="1" selected="0">
            <x v="17"/>
          </reference>
          <reference field="3" count="1">
            <x v="0"/>
          </reference>
        </references>
      </pivotArea>
    </format>
    <format dxfId="4909">
      <pivotArea dataOnly="0" labelOnly="1" fieldPosition="0">
        <references count="2">
          <reference field="0" count="1" selected="0">
            <x v="18"/>
          </reference>
          <reference field="3" count="1">
            <x v="1"/>
          </reference>
        </references>
      </pivotArea>
    </format>
    <format dxfId="4908">
      <pivotArea dataOnly="0" labelOnly="1" fieldPosition="0">
        <references count="2">
          <reference field="0" count="1" selected="0">
            <x v="19"/>
          </reference>
          <reference field="3" count="1">
            <x v="2"/>
          </reference>
        </references>
      </pivotArea>
    </format>
    <format dxfId="4907">
      <pivotArea dataOnly="0" labelOnly="1" fieldPosition="0">
        <references count="2">
          <reference field="0" count="1" selected="0">
            <x v="20"/>
          </reference>
          <reference field="3" count="1">
            <x v="3"/>
          </reference>
        </references>
      </pivotArea>
    </format>
    <format dxfId="4906">
      <pivotArea dataOnly="0" labelOnly="1" fieldPosition="0">
        <references count="2">
          <reference field="0" count="1" selected="0">
            <x v="21"/>
          </reference>
          <reference field="3" count="1">
            <x v="4"/>
          </reference>
        </references>
      </pivotArea>
    </format>
    <format dxfId="4905">
      <pivotArea dataOnly="0" labelOnly="1" fieldPosition="0">
        <references count="2">
          <reference field="0" count="1" selected="0">
            <x v="22"/>
          </reference>
          <reference field="3" count="1">
            <x v="123"/>
          </reference>
        </references>
      </pivotArea>
    </format>
    <format dxfId="4904">
      <pivotArea dataOnly="0" labelOnly="1" fieldPosition="0">
        <references count="2">
          <reference field="0" count="1" selected="0">
            <x v="23"/>
          </reference>
          <reference field="3" count="1">
            <x v="163"/>
          </reference>
        </references>
      </pivotArea>
    </format>
    <format dxfId="4903">
      <pivotArea dataOnly="0" labelOnly="1" fieldPosition="0">
        <references count="2">
          <reference field="0" count="1" selected="0">
            <x v="25"/>
          </reference>
          <reference field="3" count="1">
            <x v="177"/>
          </reference>
        </references>
      </pivotArea>
    </format>
    <format dxfId="4902">
      <pivotArea dataOnly="0" labelOnly="1" fieldPosition="0">
        <references count="2">
          <reference field="0" count="1" selected="0">
            <x v="26"/>
          </reference>
          <reference field="3" count="1">
            <x v="5"/>
          </reference>
        </references>
      </pivotArea>
    </format>
    <format dxfId="4901">
      <pivotArea dataOnly="0" labelOnly="1" fieldPosition="0">
        <references count="2">
          <reference field="0" count="1" selected="0">
            <x v="27"/>
          </reference>
          <reference field="3" count="1">
            <x v="83"/>
          </reference>
        </references>
      </pivotArea>
    </format>
    <format dxfId="4900">
      <pivotArea dataOnly="0" labelOnly="1" fieldPosition="0">
        <references count="2">
          <reference field="0" count="1" selected="0">
            <x v="28"/>
          </reference>
          <reference field="3" count="1">
            <x v="13"/>
          </reference>
        </references>
      </pivotArea>
    </format>
    <format dxfId="4899">
      <pivotArea dataOnly="0" labelOnly="1" fieldPosition="0">
        <references count="2">
          <reference field="0" count="1" selected="0">
            <x v="29"/>
          </reference>
          <reference field="3" count="1">
            <x v="21"/>
          </reference>
        </references>
      </pivotArea>
    </format>
    <format dxfId="4898">
      <pivotArea dataOnly="0" labelOnly="1" fieldPosition="0">
        <references count="2">
          <reference field="0" count="1" selected="0">
            <x v="30"/>
          </reference>
          <reference field="3" count="1">
            <x v="97"/>
          </reference>
        </references>
      </pivotArea>
    </format>
    <format dxfId="4897">
      <pivotArea dataOnly="0" labelOnly="1" fieldPosition="0">
        <references count="2">
          <reference field="0" count="1" selected="0">
            <x v="31"/>
          </reference>
          <reference field="3" count="1">
            <x v="61"/>
          </reference>
        </references>
      </pivotArea>
    </format>
    <format dxfId="4896">
      <pivotArea dataOnly="0" labelOnly="1" fieldPosition="0">
        <references count="2">
          <reference field="0" count="1" selected="0">
            <x v="32"/>
          </reference>
          <reference field="3" count="1">
            <x v="7"/>
          </reference>
        </references>
      </pivotArea>
    </format>
    <format dxfId="4895">
      <pivotArea dataOnly="0" labelOnly="1" fieldPosition="0">
        <references count="2">
          <reference field="0" count="1" selected="0">
            <x v="33"/>
          </reference>
          <reference field="3" count="1">
            <x v="11"/>
          </reference>
        </references>
      </pivotArea>
    </format>
    <format dxfId="4894">
      <pivotArea dataOnly="0" labelOnly="1" fieldPosition="0">
        <references count="2">
          <reference field="0" count="1" selected="0">
            <x v="34"/>
          </reference>
          <reference field="3" count="1">
            <x v="14"/>
          </reference>
        </references>
      </pivotArea>
    </format>
    <format dxfId="4893">
      <pivotArea dataOnly="0" labelOnly="1" fieldPosition="0">
        <references count="2">
          <reference field="0" count="1" selected="0">
            <x v="35"/>
          </reference>
          <reference field="3" count="1">
            <x v="21"/>
          </reference>
        </references>
      </pivotArea>
    </format>
    <format dxfId="4892">
      <pivotArea dataOnly="0" labelOnly="1" fieldPosition="0">
        <references count="2">
          <reference field="0" count="1" selected="0">
            <x v="36"/>
          </reference>
          <reference field="3" count="1">
            <x v="27"/>
          </reference>
        </references>
      </pivotArea>
    </format>
    <format dxfId="4891">
      <pivotArea dataOnly="0" labelOnly="1" fieldPosition="0">
        <references count="2">
          <reference field="0" count="1" selected="0">
            <x v="37"/>
          </reference>
          <reference field="3" count="1">
            <x v="39"/>
          </reference>
        </references>
      </pivotArea>
    </format>
    <format dxfId="4890">
      <pivotArea dataOnly="0" labelOnly="1" fieldPosition="0">
        <references count="2">
          <reference field="0" count="1" selected="0">
            <x v="38"/>
          </reference>
          <reference field="3" count="1">
            <x v="45"/>
          </reference>
        </references>
      </pivotArea>
    </format>
    <format dxfId="4889">
      <pivotArea dataOnly="0" labelOnly="1" fieldPosition="0">
        <references count="2">
          <reference field="0" count="1" selected="0">
            <x v="39"/>
          </reference>
          <reference field="3" count="1">
            <x v="66"/>
          </reference>
        </references>
      </pivotArea>
    </format>
    <format dxfId="4888">
      <pivotArea dataOnly="0" labelOnly="1" fieldPosition="0">
        <references count="2">
          <reference field="0" count="1" selected="0">
            <x v="40"/>
          </reference>
          <reference field="3" count="1">
            <x v="100"/>
          </reference>
        </references>
      </pivotArea>
    </format>
    <format dxfId="4887">
      <pivotArea dataOnly="0" labelOnly="1" fieldPosition="0">
        <references count="2">
          <reference field="0" count="1" selected="0">
            <x v="41"/>
          </reference>
          <reference field="3" count="1">
            <x v="162"/>
          </reference>
        </references>
      </pivotArea>
    </format>
    <format dxfId="4886">
      <pivotArea dataOnly="0" labelOnly="1" fieldPosition="0">
        <references count="2">
          <reference field="0" count="1" selected="0">
            <x v="42"/>
          </reference>
          <reference field="3" count="1">
            <x v="8"/>
          </reference>
        </references>
      </pivotArea>
    </format>
    <format dxfId="4885">
      <pivotArea dataOnly="0" labelOnly="1" fieldPosition="0">
        <references count="2">
          <reference field="0" count="1" selected="0">
            <x v="43"/>
          </reference>
          <reference field="3" count="1">
            <x v="10"/>
          </reference>
        </references>
      </pivotArea>
    </format>
    <format dxfId="4884">
      <pivotArea dataOnly="0" labelOnly="1" fieldPosition="0">
        <references count="2">
          <reference field="0" count="1" selected="0">
            <x v="44"/>
          </reference>
          <reference field="3" count="1">
            <x v="12"/>
          </reference>
        </references>
      </pivotArea>
    </format>
    <format dxfId="4883">
      <pivotArea dataOnly="0" labelOnly="1" fieldPosition="0">
        <references count="2">
          <reference field="0" count="1" selected="0">
            <x v="45"/>
          </reference>
          <reference field="3" count="1">
            <x v="16"/>
          </reference>
        </references>
      </pivotArea>
    </format>
    <format dxfId="4882">
      <pivotArea dataOnly="0" labelOnly="1" fieldPosition="0">
        <references count="2">
          <reference field="0" count="1" selected="0">
            <x v="46"/>
          </reference>
          <reference field="3" count="1">
            <x v="17"/>
          </reference>
        </references>
      </pivotArea>
    </format>
    <format dxfId="4881">
      <pivotArea dataOnly="0" labelOnly="1" fieldPosition="0">
        <references count="2">
          <reference field="0" count="1" selected="0">
            <x v="47"/>
          </reference>
          <reference field="3" count="1">
            <x v="19"/>
          </reference>
        </references>
      </pivotArea>
    </format>
    <format dxfId="4880">
      <pivotArea dataOnly="0" labelOnly="1" fieldPosition="0">
        <references count="2">
          <reference field="0" count="1" selected="0">
            <x v="48"/>
          </reference>
          <reference field="3" count="1">
            <x v="20"/>
          </reference>
        </references>
      </pivotArea>
    </format>
    <format dxfId="4879">
      <pivotArea dataOnly="0" labelOnly="1" fieldPosition="0">
        <references count="2">
          <reference field="0" count="1" selected="0">
            <x v="49"/>
          </reference>
          <reference field="3" count="1">
            <x v="21"/>
          </reference>
        </references>
      </pivotArea>
    </format>
    <format dxfId="4878">
      <pivotArea dataOnly="0" labelOnly="1" fieldPosition="0">
        <references count="2">
          <reference field="0" count="1" selected="0">
            <x v="52"/>
          </reference>
          <reference field="3" count="1">
            <x v="23"/>
          </reference>
        </references>
      </pivotArea>
    </format>
    <format dxfId="4877">
      <pivotArea dataOnly="0" labelOnly="1" fieldPosition="0">
        <references count="2">
          <reference field="0" count="1" selected="0">
            <x v="53"/>
          </reference>
          <reference field="3" count="1">
            <x v="28"/>
          </reference>
        </references>
      </pivotArea>
    </format>
    <format dxfId="4876">
      <pivotArea dataOnly="0" labelOnly="1" fieldPosition="0">
        <references count="2">
          <reference field="0" count="1" selected="0">
            <x v="54"/>
          </reference>
          <reference field="3" count="1">
            <x v="29"/>
          </reference>
        </references>
      </pivotArea>
    </format>
    <format dxfId="4875">
      <pivotArea dataOnly="0" labelOnly="1" fieldPosition="0">
        <references count="2">
          <reference field="0" count="1" selected="0">
            <x v="55"/>
          </reference>
          <reference field="3" count="1">
            <x v="33"/>
          </reference>
        </references>
      </pivotArea>
    </format>
    <format dxfId="4874">
      <pivotArea dataOnly="0" labelOnly="1" fieldPosition="0">
        <references count="2">
          <reference field="0" count="1" selected="0">
            <x v="56"/>
          </reference>
          <reference field="3" count="1">
            <x v="34"/>
          </reference>
        </references>
      </pivotArea>
    </format>
    <format dxfId="4873">
      <pivotArea dataOnly="0" labelOnly="1" fieldPosition="0">
        <references count="2">
          <reference field="0" count="1" selected="0">
            <x v="57"/>
          </reference>
          <reference field="3" count="1">
            <x v="36"/>
          </reference>
        </references>
      </pivotArea>
    </format>
    <format dxfId="4872">
      <pivotArea dataOnly="0" labelOnly="1" fieldPosition="0">
        <references count="2">
          <reference field="0" count="1" selected="0">
            <x v="58"/>
          </reference>
          <reference field="3" count="1">
            <x v="40"/>
          </reference>
        </references>
      </pivotArea>
    </format>
    <format dxfId="4871">
      <pivotArea dataOnly="0" labelOnly="1" fieldPosition="0">
        <references count="2">
          <reference field="0" count="1" selected="0">
            <x v="59"/>
          </reference>
          <reference field="3" count="1">
            <x v="42"/>
          </reference>
        </references>
      </pivotArea>
    </format>
    <format dxfId="4870">
      <pivotArea dataOnly="0" labelOnly="1" fieldPosition="0">
        <references count="2">
          <reference field="0" count="1" selected="0">
            <x v="60"/>
          </reference>
          <reference field="3" count="1">
            <x v="49"/>
          </reference>
        </references>
      </pivotArea>
    </format>
    <format dxfId="4869">
      <pivotArea dataOnly="0" labelOnly="1" fieldPosition="0">
        <references count="2">
          <reference field="0" count="1" selected="0">
            <x v="61"/>
          </reference>
          <reference field="3" count="1">
            <x v="50"/>
          </reference>
        </references>
      </pivotArea>
    </format>
    <format dxfId="4868">
      <pivotArea dataOnly="0" labelOnly="1" fieldPosition="0">
        <references count="2">
          <reference field="0" count="1" selected="0">
            <x v="62"/>
          </reference>
          <reference field="3" count="1">
            <x v="51"/>
          </reference>
        </references>
      </pivotArea>
    </format>
    <format dxfId="4867">
      <pivotArea dataOnly="0" labelOnly="1" fieldPosition="0">
        <references count="2">
          <reference field="0" count="1" selected="0">
            <x v="63"/>
          </reference>
          <reference field="3" count="1">
            <x v="54"/>
          </reference>
        </references>
      </pivotArea>
    </format>
    <format dxfId="4866">
      <pivotArea dataOnly="0" labelOnly="1" fieldPosition="0">
        <references count="2">
          <reference field="0" count="1" selected="0">
            <x v="64"/>
          </reference>
          <reference field="3" count="1">
            <x v="65"/>
          </reference>
        </references>
      </pivotArea>
    </format>
    <format dxfId="4865">
      <pivotArea dataOnly="0" labelOnly="1" fieldPosition="0">
        <references count="2">
          <reference field="0" count="1" selected="0">
            <x v="65"/>
          </reference>
          <reference field="3" count="1">
            <x v="67"/>
          </reference>
        </references>
      </pivotArea>
    </format>
    <format dxfId="4864">
      <pivotArea dataOnly="0" labelOnly="1" fieldPosition="0">
        <references count="2">
          <reference field="0" count="1" selected="0">
            <x v="66"/>
          </reference>
          <reference field="3" count="1">
            <x v="68"/>
          </reference>
        </references>
      </pivotArea>
    </format>
    <format dxfId="4863">
      <pivotArea dataOnly="0" labelOnly="1" fieldPosition="0">
        <references count="2">
          <reference field="0" count="1" selected="0">
            <x v="67"/>
          </reference>
          <reference field="3" count="1">
            <x v="69"/>
          </reference>
        </references>
      </pivotArea>
    </format>
    <format dxfId="4862">
      <pivotArea dataOnly="0" labelOnly="1" fieldPosition="0">
        <references count="2">
          <reference field="0" count="1" selected="0">
            <x v="68"/>
          </reference>
          <reference field="3" count="1">
            <x v="76"/>
          </reference>
        </references>
      </pivotArea>
    </format>
    <format dxfId="4861">
      <pivotArea dataOnly="0" labelOnly="1" fieldPosition="0">
        <references count="2">
          <reference field="0" count="1" selected="0">
            <x v="69"/>
          </reference>
          <reference field="3" count="1">
            <x v="79"/>
          </reference>
        </references>
      </pivotArea>
    </format>
    <format dxfId="4860">
      <pivotArea dataOnly="0" labelOnly="1" fieldPosition="0">
        <references count="2">
          <reference field="0" count="1" selected="0">
            <x v="70"/>
          </reference>
          <reference field="3" count="1">
            <x v="82"/>
          </reference>
        </references>
      </pivotArea>
    </format>
    <format dxfId="4859">
      <pivotArea dataOnly="0" labelOnly="1" fieldPosition="0">
        <references count="2">
          <reference field="0" count="1" selected="0">
            <x v="71"/>
          </reference>
          <reference field="3" count="1">
            <x v="97"/>
          </reference>
        </references>
      </pivotArea>
    </format>
    <format dxfId="4858">
      <pivotArea dataOnly="0" labelOnly="1" fieldPosition="0">
        <references count="2">
          <reference field="0" count="1" selected="0">
            <x v="72"/>
          </reference>
          <reference field="3" count="1">
            <x v="98"/>
          </reference>
        </references>
      </pivotArea>
    </format>
    <format dxfId="4857">
      <pivotArea dataOnly="0" labelOnly="1" fieldPosition="0">
        <references count="2">
          <reference field="0" count="1" selected="0">
            <x v="73"/>
          </reference>
          <reference field="3" count="1">
            <x v="99"/>
          </reference>
        </references>
      </pivotArea>
    </format>
    <format dxfId="4856">
      <pivotArea dataOnly="0" labelOnly="1" fieldPosition="0">
        <references count="2">
          <reference field="0" count="1" selected="0">
            <x v="75"/>
          </reference>
          <reference field="3" count="1">
            <x v="101"/>
          </reference>
        </references>
      </pivotArea>
    </format>
    <format dxfId="4855">
      <pivotArea dataOnly="0" labelOnly="1" fieldPosition="0">
        <references count="2">
          <reference field="0" count="1" selected="0">
            <x v="76"/>
          </reference>
          <reference field="3" count="1">
            <x v="103"/>
          </reference>
        </references>
      </pivotArea>
    </format>
    <format dxfId="4854">
      <pivotArea dataOnly="0" labelOnly="1" fieldPosition="0">
        <references count="2">
          <reference field="0" count="1" selected="0">
            <x v="77"/>
          </reference>
          <reference field="3" count="1">
            <x v="106"/>
          </reference>
        </references>
      </pivotArea>
    </format>
    <format dxfId="4853">
      <pivotArea dataOnly="0" labelOnly="1" fieldPosition="0">
        <references count="2">
          <reference field="0" count="1" selected="0">
            <x v="78"/>
          </reference>
          <reference field="3" count="1">
            <x v="108"/>
          </reference>
        </references>
      </pivotArea>
    </format>
    <format dxfId="4852">
      <pivotArea dataOnly="0" labelOnly="1" fieldPosition="0">
        <references count="2">
          <reference field="0" count="1" selected="0">
            <x v="79"/>
          </reference>
          <reference field="3" count="1">
            <x v="110"/>
          </reference>
        </references>
      </pivotArea>
    </format>
    <format dxfId="4851">
      <pivotArea dataOnly="0" labelOnly="1" fieldPosition="0">
        <references count="2">
          <reference field="0" count="1" selected="0">
            <x v="80"/>
          </reference>
          <reference field="3" count="1">
            <x v="111"/>
          </reference>
        </references>
      </pivotArea>
    </format>
    <format dxfId="4850">
      <pivotArea dataOnly="0" labelOnly="1" fieldPosition="0">
        <references count="2">
          <reference field="0" count="1" selected="0">
            <x v="81"/>
          </reference>
          <reference field="3" count="1">
            <x v="113"/>
          </reference>
        </references>
      </pivotArea>
    </format>
    <format dxfId="4849">
      <pivotArea dataOnly="0" labelOnly="1" fieldPosition="0">
        <references count="2">
          <reference field="0" count="1" selected="0">
            <x v="82"/>
          </reference>
          <reference field="3" count="1">
            <x v="114"/>
          </reference>
        </references>
      </pivotArea>
    </format>
    <format dxfId="4848">
      <pivotArea dataOnly="0" labelOnly="1" fieldPosition="0">
        <references count="2">
          <reference field="0" count="1" selected="0">
            <x v="83"/>
          </reference>
          <reference field="3" count="1">
            <x v="115"/>
          </reference>
        </references>
      </pivotArea>
    </format>
    <format dxfId="4847">
      <pivotArea dataOnly="0" labelOnly="1" fieldPosition="0">
        <references count="2">
          <reference field="0" count="1" selected="0">
            <x v="84"/>
          </reference>
          <reference field="3" count="1">
            <x v="129"/>
          </reference>
        </references>
      </pivotArea>
    </format>
    <format dxfId="4846">
      <pivotArea dataOnly="0" labelOnly="1" fieldPosition="0">
        <references count="2">
          <reference field="0" count="1" selected="0">
            <x v="85"/>
          </reference>
          <reference field="3" count="1">
            <x v="130"/>
          </reference>
        </references>
      </pivotArea>
    </format>
    <format dxfId="4845">
      <pivotArea dataOnly="0" labelOnly="1" fieldPosition="0">
        <references count="2">
          <reference field="0" count="1" selected="0">
            <x v="86"/>
          </reference>
          <reference field="3" count="1">
            <x v="131"/>
          </reference>
        </references>
      </pivotArea>
    </format>
    <format dxfId="4844">
      <pivotArea dataOnly="0" labelOnly="1" fieldPosition="0">
        <references count="2">
          <reference field="0" count="1" selected="0">
            <x v="87"/>
          </reference>
          <reference field="3" count="1">
            <x v="134"/>
          </reference>
        </references>
      </pivotArea>
    </format>
    <format dxfId="4843">
      <pivotArea dataOnly="0" labelOnly="1" fieldPosition="0">
        <references count="2">
          <reference field="0" count="1" selected="0">
            <x v="88"/>
          </reference>
          <reference field="3" count="1">
            <x v="138"/>
          </reference>
        </references>
      </pivotArea>
    </format>
    <format dxfId="4842">
      <pivotArea dataOnly="0" labelOnly="1" fieldPosition="0">
        <references count="2">
          <reference field="0" count="1" selected="0">
            <x v="89"/>
          </reference>
          <reference field="3" count="1">
            <x v="139"/>
          </reference>
        </references>
      </pivotArea>
    </format>
    <format dxfId="4841">
      <pivotArea dataOnly="0" labelOnly="1" fieldPosition="0">
        <references count="2">
          <reference field="0" count="1" selected="0">
            <x v="90"/>
          </reference>
          <reference field="3" count="1">
            <x v="144"/>
          </reference>
        </references>
      </pivotArea>
    </format>
    <format dxfId="4840">
      <pivotArea dataOnly="0" labelOnly="1" fieldPosition="0">
        <references count="2">
          <reference field="0" count="1" selected="0">
            <x v="91"/>
          </reference>
          <reference field="3" count="1">
            <x v="145"/>
          </reference>
        </references>
      </pivotArea>
    </format>
    <format dxfId="4839">
      <pivotArea dataOnly="0" labelOnly="1" fieldPosition="0">
        <references count="2">
          <reference field="0" count="1" selected="0">
            <x v="92"/>
          </reference>
          <reference field="3" count="1">
            <x v="146"/>
          </reference>
        </references>
      </pivotArea>
    </format>
    <format dxfId="4838">
      <pivotArea dataOnly="0" labelOnly="1" fieldPosition="0">
        <references count="2">
          <reference field="0" count="1" selected="0">
            <x v="93"/>
          </reference>
          <reference field="3" count="1">
            <x v="147"/>
          </reference>
        </references>
      </pivotArea>
    </format>
    <format dxfId="4837">
      <pivotArea dataOnly="0" labelOnly="1" fieldPosition="0">
        <references count="2">
          <reference field="0" count="1" selected="0">
            <x v="94"/>
          </reference>
          <reference field="3" count="1">
            <x v="149"/>
          </reference>
        </references>
      </pivotArea>
    </format>
    <format dxfId="4836">
      <pivotArea dataOnly="0" labelOnly="1" fieldPosition="0">
        <references count="2">
          <reference field="0" count="1" selected="0">
            <x v="95"/>
          </reference>
          <reference field="3" count="1">
            <x v="150"/>
          </reference>
        </references>
      </pivotArea>
    </format>
    <format dxfId="4835">
      <pivotArea dataOnly="0" labelOnly="1" fieldPosition="0">
        <references count="2">
          <reference field="0" count="1" selected="0">
            <x v="98"/>
          </reference>
          <reference field="3" count="1">
            <x v="151"/>
          </reference>
        </references>
      </pivotArea>
    </format>
    <format dxfId="4834">
      <pivotArea dataOnly="0" labelOnly="1" fieldPosition="0">
        <references count="2">
          <reference field="0" count="1" selected="0">
            <x v="99"/>
          </reference>
          <reference field="3" count="1">
            <x v="152"/>
          </reference>
        </references>
      </pivotArea>
    </format>
    <format dxfId="4833">
      <pivotArea dataOnly="0" labelOnly="1" fieldPosition="0">
        <references count="2">
          <reference field="0" count="1" selected="0">
            <x v="100"/>
          </reference>
          <reference field="3" count="1">
            <x v="156"/>
          </reference>
        </references>
      </pivotArea>
    </format>
    <format dxfId="4832">
      <pivotArea dataOnly="0" labelOnly="1" fieldPosition="0">
        <references count="2">
          <reference field="0" count="1" selected="0">
            <x v="103"/>
          </reference>
          <reference field="3" count="1">
            <x v="157"/>
          </reference>
        </references>
      </pivotArea>
    </format>
    <format dxfId="4831">
      <pivotArea dataOnly="0" labelOnly="1" fieldPosition="0">
        <references count="2">
          <reference field="0" count="1" selected="0">
            <x v="104"/>
          </reference>
          <reference field="3" count="1">
            <x v="159"/>
          </reference>
        </references>
      </pivotArea>
    </format>
    <format dxfId="4830">
      <pivotArea dataOnly="0" labelOnly="1" fieldPosition="0">
        <references count="2">
          <reference field="0" count="1" selected="0">
            <x v="106"/>
          </reference>
          <reference field="3" count="1">
            <x v="162"/>
          </reference>
        </references>
      </pivotArea>
    </format>
    <format dxfId="4829">
      <pivotArea dataOnly="0" labelOnly="1" fieldPosition="0">
        <references count="2">
          <reference field="0" count="1" selected="0">
            <x v="107"/>
          </reference>
          <reference field="3" count="1">
            <x v="25"/>
          </reference>
        </references>
      </pivotArea>
    </format>
    <format dxfId="4828">
      <pivotArea dataOnly="0" labelOnly="1" fieldPosition="0">
        <references count="2">
          <reference field="0" count="1" selected="0">
            <x v="108"/>
          </reference>
          <reference field="3" count="1">
            <x v="30"/>
          </reference>
        </references>
      </pivotArea>
    </format>
    <format dxfId="4827">
      <pivotArea dataOnly="0" labelOnly="1" fieldPosition="0">
        <references count="2">
          <reference field="0" count="1" selected="0">
            <x v="109"/>
          </reference>
          <reference field="3" count="1">
            <x v="31"/>
          </reference>
        </references>
      </pivotArea>
    </format>
    <format dxfId="4826">
      <pivotArea dataOnly="0" labelOnly="1" fieldPosition="0">
        <references count="2">
          <reference field="0" count="1" selected="0">
            <x v="110"/>
          </reference>
          <reference field="3" count="1">
            <x v="35"/>
          </reference>
        </references>
      </pivotArea>
    </format>
    <format dxfId="4825">
      <pivotArea dataOnly="0" labelOnly="1" fieldPosition="0">
        <references count="2">
          <reference field="0" count="1" selected="0">
            <x v="111"/>
          </reference>
          <reference field="3" count="1">
            <x v="41"/>
          </reference>
        </references>
      </pivotArea>
    </format>
    <format dxfId="4824">
      <pivotArea dataOnly="0" labelOnly="1" fieldPosition="0">
        <references count="2">
          <reference field="0" count="1" selected="0">
            <x v="112"/>
          </reference>
          <reference field="3" count="1">
            <x v="46"/>
          </reference>
        </references>
      </pivotArea>
    </format>
    <format dxfId="4823">
      <pivotArea dataOnly="0" labelOnly="1" fieldPosition="0">
        <references count="2">
          <reference field="0" count="1" selected="0">
            <x v="113"/>
          </reference>
          <reference field="3" count="1">
            <x v="52"/>
          </reference>
        </references>
      </pivotArea>
    </format>
    <format dxfId="4822">
      <pivotArea dataOnly="0" labelOnly="1" fieldPosition="0">
        <references count="2">
          <reference field="0" count="1" selected="0">
            <x v="114"/>
          </reference>
          <reference field="3" count="1">
            <x v="53"/>
          </reference>
        </references>
      </pivotArea>
    </format>
    <format dxfId="4821">
      <pivotArea dataOnly="0" labelOnly="1" fieldPosition="0">
        <references count="2">
          <reference field="0" count="1" selected="0">
            <x v="115"/>
          </reference>
          <reference field="3" count="1">
            <x v="60"/>
          </reference>
        </references>
      </pivotArea>
    </format>
    <format dxfId="4820">
      <pivotArea dataOnly="0" labelOnly="1" fieldPosition="0">
        <references count="2">
          <reference field="0" count="1" selected="0">
            <x v="116"/>
          </reference>
          <reference field="3" count="1">
            <x v="105"/>
          </reference>
        </references>
      </pivotArea>
    </format>
    <format dxfId="4819">
      <pivotArea dataOnly="0" labelOnly="1" fieldPosition="0">
        <references count="2">
          <reference field="0" count="1" selected="0">
            <x v="117"/>
          </reference>
          <reference field="3" count="1">
            <x v="32"/>
          </reference>
        </references>
      </pivotArea>
    </format>
    <format dxfId="4818">
      <pivotArea dataOnly="0" labelOnly="1" fieldPosition="0">
        <references count="2">
          <reference field="0" count="1" selected="0">
            <x v="118"/>
          </reference>
          <reference field="3" count="1">
            <x v="43"/>
          </reference>
        </references>
      </pivotArea>
    </format>
    <format dxfId="4817">
      <pivotArea dataOnly="0" labelOnly="1" fieldPosition="0">
        <references count="2">
          <reference field="0" count="1" selected="0">
            <x v="119"/>
          </reference>
          <reference field="3" count="1">
            <x v="80"/>
          </reference>
        </references>
      </pivotArea>
    </format>
    <format dxfId="4816">
      <pivotArea dataOnly="0" labelOnly="1" fieldPosition="0">
        <references count="2">
          <reference field="0" count="1" selected="0">
            <x v="120"/>
          </reference>
          <reference field="3" count="1">
            <x v="81"/>
          </reference>
        </references>
      </pivotArea>
    </format>
    <format dxfId="4815">
      <pivotArea dataOnly="0" labelOnly="1" fieldPosition="0">
        <references count="2">
          <reference field="0" count="1" selected="0">
            <x v="121"/>
          </reference>
          <reference field="3" count="1">
            <x v="106"/>
          </reference>
        </references>
      </pivotArea>
    </format>
    <format dxfId="4814">
      <pivotArea dataOnly="0" labelOnly="1" fieldPosition="0">
        <references count="2">
          <reference field="0" count="1" selected="0">
            <x v="122"/>
          </reference>
          <reference field="3" count="1">
            <x v="113"/>
          </reference>
        </references>
      </pivotArea>
    </format>
    <format dxfId="4813">
      <pivotArea dataOnly="0" labelOnly="1" fieldPosition="0">
        <references count="2">
          <reference field="0" count="1" selected="0">
            <x v="123"/>
          </reference>
          <reference field="3" count="1">
            <x v="163"/>
          </reference>
        </references>
      </pivotArea>
    </format>
    <format dxfId="4812">
      <pivotArea dataOnly="0" labelOnly="1" fieldPosition="0">
        <references count="2">
          <reference field="0" count="1" selected="0">
            <x v="125"/>
          </reference>
          <reference field="3" count="1">
            <x v="165"/>
          </reference>
        </references>
      </pivotArea>
    </format>
    <format dxfId="4811">
      <pivotArea dataOnly="0" labelOnly="1" fieldPosition="0">
        <references count="2">
          <reference field="0" count="1" selected="0">
            <x v="126"/>
          </reference>
          <reference field="3" count="1">
            <x v="166"/>
          </reference>
        </references>
      </pivotArea>
    </format>
    <format dxfId="4810">
      <pivotArea dataOnly="0" labelOnly="1" fieldPosition="0">
        <references count="2">
          <reference field="0" count="1" selected="0">
            <x v="129"/>
          </reference>
          <reference field="3" count="1">
            <x v="167"/>
          </reference>
        </references>
      </pivotArea>
    </format>
    <format dxfId="4809">
      <pivotArea dataOnly="0" labelOnly="1" fieldPosition="0">
        <references count="2">
          <reference field="0" count="1" selected="0">
            <x v="130"/>
          </reference>
          <reference field="3" count="1">
            <x v="168"/>
          </reference>
        </references>
      </pivotArea>
    </format>
    <format dxfId="4808">
      <pivotArea dataOnly="0" labelOnly="1" fieldPosition="0">
        <references count="2">
          <reference field="0" count="1" selected="0">
            <x v="132"/>
          </reference>
          <reference field="3" count="1">
            <x v="169"/>
          </reference>
        </references>
      </pivotArea>
    </format>
    <format dxfId="4807">
      <pivotArea dataOnly="0" labelOnly="1" fieldPosition="0">
        <references count="2">
          <reference field="0" count="1" selected="0">
            <x v="133"/>
          </reference>
          <reference field="3" count="1">
            <x v="171"/>
          </reference>
        </references>
      </pivotArea>
    </format>
    <format dxfId="4806">
      <pivotArea dataOnly="0" labelOnly="1" fieldPosition="0">
        <references count="2">
          <reference field="0" count="1" selected="0">
            <x v="135"/>
          </reference>
          <reference field="3" count="1">
            <x v="172"/>
          </reference>
        </references>
      </pivotArea>
    </format>
    <format dxfId="4805">
      <pivotArea dataOnly="0" labelOnly="1" fieldPosition="0">
        <references count="2">
          <reference field="0" count="1" selected="0">
            <x v="138"/>
          </reference>
          <reference field="3" count="1">
            <x v="173"/>
          </reference>
        </references>
      </pivotArea>
    </format>
    <format dxfId="4804">
      <pivotArea dataOnly="0" labelOnly="1" fieldPosition="0">
        <references count="2">
          <reference field="0" count="1" selected="0">
            <x v="139"/>
          </reference>
          <reference field="3" count="1">
            <x v="176"/>
          </reference>
        </references>
      </pivotArea>
    </format>
    <format dxfId="4803">
      <pivotArea dataOnly="0" labelOnly="1" fieldPosition="0">
        <references count="2">
          <reference field="0" count="1" selected="0">
            <x v="140"/>
          </reference>
          <reference field="3" count="1">
            <x v="177"/>
          </reference>
        </references>
      </pivotArea>
    </format>
    <format dxfId="4802">
      <pivotArea dataOnly="0" labelOnly="1" fieldPosition="0">
        <references count="2">
          <reference field="0" count="1" selected="0">
            <x v="141"/>
          </reference>
          <reference field="3" count="1">
            <x v="178"/>
          </reference>
        </references>
      </pivotArea>
    </format>
    <format dxfId="4801">
      <pivotArea dataOnly="0" labelOnly="1" fieldPosition="0">
        <references count="2">
          <reference field="0" count="1" selected="0">
            <x v="143"/>
          </reference>
          <reference field="3" count="1">
            <x v="180"/>
          </reference>
        </references>
      </pivotArea>
    </format>
    <format dxfId="4800">
      <pivotArea dataOnly="0" labelOnly="1" fieldPosition="0">
        <references count="2">
          <reference field="0" count="1" selected="0">
            <x v="144"/>
          </reference>
          <reference field="3" count="1">
            <x v="181"/>
          </reference>
        </references>
      </pivotArea>
    </format>
    <format dxfId="4799">
      <pivotArea dataOnly="0" labelOnly="1" fieldPosition="0">
        <references count="2">
          <reference field="0" count="1" selected="0">
            <x v="147"/>
          </reference>
          <reference field="3" count="1">
            <x v="182"/>
          </reference>
        </references>
      </pivotArea>
    </format>
    <format dxfId="4798">
      <pivotArea dataOnly="0" labelOnly="1" fieldPosition="0">
        <references count="2">
          <reference field="0" count="1" selected="0">
            <x v="148"/>
          </reference>
          <reference field="3" count="1">
            <x v="183"/>
          </reference>
        </references>
      </pivotArea>
    </format>
    <format dxfId="4797">
      <pivotArea dataOnly="0" labelOnly="1" fieldPosition="0">
        <references count="2">
          <reference field="0" count="1" selected="0">
            <x v="149"/>
          </reference>
          <reference field="3" count="1">
            <x v="185"/>
          </reference>
        </references>
      </pivotArea>
    </format>
    <format dxfId="4796">
      <pivotArea dataOnly="0" labelOnly="1" fieldPosition="0">
        <references count="2">
          <reference field="0" count="1" selected="0">
            <x v="150"/>
          </reference>
          <reference field="3" count="1">
            <x v="195"/>
          </reference>
        </references>
      </pivotArea>
    </format>
    <format dxfId="4795">
      <pivotArea dataOnly="0" labelOnly="1" fieldPosition="0">
        <references count="2">
          <reference field="0" count="1" selected="0">
            <x v="154"/>
          </reference>
          <reference field="3" count="1">
            <x v="196"/>
          </reference>
        </references>
      </pivotArea>
    </format>
    <format dxfId="4794">
      <pivotArea dataOnly="0" labelOnly="1" fieldPosition="0">
        <references count="2">
          <reference field="0" count="1" selected="0">
            <x v="157"/>
          </reference>
          <reference field="3" count="1">
            <x v="199"/>
          </reference>
        </references>
      </pivotArea>
    </format>
    <format dxfId="4793">
      <pivotArea dataOnly="0" labelOnly="1" fieldPosition="0">
        <references count="2">
          <reference field="0" count="1" selected="0">
            <x v="158"/>
          </reference>
          <reference field="3" count="1">
            <x v="201"/>
          </reference>
        </references>
      </pivotArea>
    </format>
    <format dxfId="4792">
      <pivotArea dataOnly="0" labelOnly="1" fieldPosition="0">
        <references count="2">
          <reference field="0" count="1" selected="0">
            <x v="159"/>
          </reference>
          <reference field="3" count="1">
            <x v="225"/>
          </reference>
        </references>
      </pivotArea>
    </format>
    <format dxfId="4791">
      <pivotArea dataOnly="0" labelOnly="1" fieldPosition="0">
        <references count="2">
          <reference field="0" count="1" selected="0">
            <x v="160"/>
          </reference>
          <reference field="3" count="1">
            <x v="237"/>
          </reference>
        </references>
      </pivotArea>
    </format>
    <format dxfId="4790">
      <pivotArea dataOnly="0" labelOnly="1" fieldPosition="0">
        <references count="2">
          <reference field="0" count="1" selected="0">
            <x v="161"/>
          </reference>
          <reference field="3" count="1">
            <x v="239"/>
          </reference>
        </references>
      </pivotArea>
    </format>
    <format dxfId="4789">
      <pivotArea dataOnly="0" labelOnly="1" fieldPosition="0">
        <references count="2">
          <reference field="0" count="1" selected="0">
            <x v="162"/>
          </reference>
          <reference field="3" count="1">
            <x v="169"/>
          </reference>
        </references>
      </pivotArea>
    </format>
    <format dxfId="4788">
      <pivotArea dataOnly="0" labelOnly="1" fieldPosition="0">
        <references count="2">
          <reference field="0" count="1" selected="0">
            <x v="163"/>
          </reference>
          <reference field="3" count="1">
            <x v="9"/>
          </reference>
        </references>
      </pivotArea>
    </format>
    <format dxfId="4787">
      <pivotArea dataOnly="0" labelOnly="1" fieldPosition="0">
        <references count="2">
          <reference field="0" count="1" selected="0">
            <x v="164"/>
          </reference>
          <reference field="3" count="1">
            <x v="15"/>
          </reference>
        </references>
      </pivotArea>
    </format>
    <format dxfId="4786">
      <pivotArea dataOnly="0" labelOnly="1" fieldPosition="0">
        <references count="2">
          <reference field="0" count="1" selected="0">
            <x v="165"/>
          </reference>
          <reference field="3" count="1">
            <x v="24"/>
          </reference>
        </references>
      </pivotArea>
    </format>
    <format dxfId="4785">
      <pivotArea dataOnly="0" labelOnly="1" fieldPosition="0">
        <references count="2">
          <reference field="0" count="1" selected="0">
            <x v="166"/>
          </reference>
          <reference field="3" count="1">
            <x v="26"/>
          </reference>
        </references>
      </pivotArea>
    </format>
    <format dxfId="4784">
      <pivotArea dataOnly="0" labelOnly="1" fieldPosition="0">
        <references count="2">
          <reference field="0" count="1" selected="0">
            <x v="167"/>
          </reference>
          <reference field="3" count="1">
            <x v="37"/>
          </reference>
        </references>
      </pivotArea>
    </format>
    <format dxfId="4783">
      <pivotArea dataOnly="0" labelOnly="1" fieldPosition="0">
        <references count="2">
          <reference field="0" count="1" selected="0">
            <x v="168"/>
          </reference>
          <reference field="3" count="1">
            <x v="38"/>
          </reference>
        </references>
      </pivotArea>
    </format>
    <format dxfId="4782">
      <pivotArea dataOnly="0" labelOnly="1" fieldPosition="0">
        <references count="2">
          <reference field="0" count="1" selected="0">
            <x v="169"/>
          </reference>
          <reference field="3" count="1">
            <x v="77"/>
          </reference>
        </references>
      </pivotArea>
    </format>
    <format dxfId="4781">
      <pivotArea dataOnly="0" labelOnly="1" fieldPosition="0">
        <references count="2">
          <reference field="0" count="1" selected="0">
            <x v="170"/>
          </reference>
          <reference field="3" count="1">
            <x v="96"/>
          </reference>
        </references>
      </pivotArea>
    </format>
    <format dxfId="4780">
      <pivotArea dataOnly="0" labelOnly="1" fieldPosition="0">
        <references count="2">
          <reference field="0" count="1" selected="0">
            <x v="172"/>
          </reference>
          <reference field="3" count="1">
            <x v="99"/>
          </reference>
        </references>
      </pivotArea>
    </format>
    <format dxfId="4779">
      <pivotArea dataOnly="0" labelOnly="1" fieldPosition="0">
        <references count="2">
          <reference field="0" count="1" selected="0">
            <x v="173"/>
          </reference>
          <reference field="3" count="1">
            <x v="101"/>
          </reference>
        </references>
      </pivotArea>
    </format>
    <format dxfId="4778">
      <pivotArea dataOnly="0" labelOnly="1" fieldPosition="0">
        <references count="2">
          <reference field="0" count="1" selected="0">
            <x v="175"/>
          </reference>
          <reference field="3" count="1">
            <x v="104"/>
          </reference>
        </references>
      </pivotArea>
    </format>
    <format dxfId="4777">
      <pivotArea dataOnly="0" labelOnly="1" fieldPosition="0">
        <references count="2">
          <reference field="0" count="1" selected="0">
            <x v="176"/>
          </reference>
          <reference field="3" count="1">
            <x v="106"/>
          </reference>
        </references>
      </pivotArea>
    </format>
    <format dxfId="4776">
      <pivotArea dataOnly="0" labelOnly="1" fieldPosition="0">
        <references count="2">
          <reference field="0" count="1" selected="0">
            <x v="177"/>
          </reference>
          <reference field="3" count="1">
            <x v="107"/>
          </reference>
        </references>
      </pivotArea>
    </format>
    <format dxfId="4775">
      <pivotArea dataOnly="0" labelOnly="1" fieldPosition="0">
        <references count="2">
          <reference field="0" count="1" selected="0">
            <x v="178"/>
          </reference>
          <reference field="3" count="1">
            <x v="112"/>
          </reference>
        </references>
      </pivotArea>
    </format>
    <format dxfId="4774">
      <pivotArea dataOnly="0" labelOnly="1" fieldPosition="0">
        <references count="2">
          <reference field="0" count="1" selected="0">
            <x v="179"/>
          </reference>
          <reference field="3" count="1">
            <x v="114"/>
          </reference>
        </references>
      </pivotArea>
    </format>
    <format dxfId="4773">
      <pivotArea dataOnly="0" labelOnly="1" fieldPosition="0">
        <references count="2">
          <reference field="0" count="1" selected="0">
            <x v="180"/>
          </reference>
          <reference field="3" count="1">
            <x v="124"/>
          </reference>
        </references>
      </pivotArea>
    </format>
    <format dxfId="4772">
      <pivotArea dataOnly="0" labelOnly="1" fieldPosition="0">
        <references count="2">
          <reference field="0" count="1" selected="0">
            <x v="182"/>
          </reference>
          <reference field="3" count="1">
            <x v="125"/>
          </reference>
        </references>
      </pivotArea>
    </format>
    <format dxfId="4771">
      <pivotArea dataOnly="0" labelOnly="1" fieldPosition="0">
        <references count="2">
          <reference field="0" count="1" selected="0">
            <x v="183"/>
          </reference>
          <reference field="3" count="1">
            <x v="126"/>
          </reference>
        </references>
      </pivotArea>
    </format>
    <format dxfId="4770">
      <pivotArea dataOnly="0" labelOnly="1" fieldPosition="0">
        <references count="2">
          <reference field="0" count="1" selected="0">
            <x v="185"/>
          </reference>
          <reference field="3" count="1">
            <x v="127"/>
          </reference>
        </references>
      </pivotArea>
    </format>
    <format dxfId="4769">
      <pivotArea dataOnly="0" labelOnly="1" fieldPosition="0">
        <references count="2">
          <reference field="0" count="1" selected="0">
            <x v="186"/>
          </reference>
          <reference field="3" count="1">
            <x v="136"/>
          </reference>
        </references>
      </pivotArea>
    </format>
    <format dxfId="4768">
      <pivotArea dataOnly="0" labelOnly="1" fieldPosition="0">
        <references count="2">
          <reference field="0" count="1" selected="0">
            <x v="187"/>
          </reference>
          <reference field="3" count="1">
            <x v="137"/>
          </reference>
        </references>
      </pivotArea>
    </format>
    <format dxfId="4767">
      <pivotArea dataOnly="0" labelOnly="1" fieldPosition="0">
        <references count="2">
          <reference field="0" count="1" selected="0">
            <x v="189"/>
          </reference>
          <reference field="3" count="1">
            <x v="138"/>
          </reference>
        </references>
      </pivotArea>
    </format>
    <format dxfId="4766">
      <pivotArea dataOnly="0" labelOnly="1" fieldPosition="0">
        <references count="2">
          <reference field="0" count="1" selected="0">
            <x v="190"/>
          </reference>
          <reference field="3" count="1">
            <x v="139"/>
          </reference>
        </references>
      </pivotArea>
    </format>
    <format dxfId="4765">
      <pivotArea dataOnly="0" labelOnly="1" fieldPosition="0">
        <references count="2">
          <reference field="0" count="1" selected="0">
            <x v="192"/>
          </reference>
          <reference field="3" count="1">
            <x v="140"/>
          </reference>
        </references>
      </pivotArea>
    </format>
    <format dxfId="4764">
      <pivotArea dataOnly="0" labelOnly="1" fieldPosition="0">
        <references count="2">
          <reference field="0" count="1" selected="0">
            <x v="193"/>
          </reference>
          <reference field="3" count="1">
            <x v="142"/>
          </reference>
        </references>
      </pivotArea>
    </format>
    <format dxfId="4763">
      <pivotArea dataOnly="0" labelOnly="1" fieldPosition="0">
        <references count="2">
          <reference field="0" count="1" selected="0">
            <x v="195"/>
          </reference>
          <reference field="3" count="1">
            <x v="143"/>
          </reference>
        </references>
      </pivotArea>
    </format>
    <format dxfId="4762">
      <pivotArea dataOnly="0" labelOnly="1" fieldPosition="0">
        <references count="2">
          <reference field="0" count="1" selected="0">
            <x v="197"/>
          </reference>
          <reference field="3" count="1">
            <x v="144"/>
          </reference>
        </references>
      </pivotArea>
    </format>
    <format dxfId="4761">
      <pivotArea dataOnly="0" labelOnly="1" fieldPosition="0">
        <references count="2">
          <reference field="0" count="1" selected="0">
            <x v="198"/>
          </reference>
          <reference field="3" count="1">
            <x v="145"/>
          </reference>
        </references>
      </pivotArea>
    </format>
    <format dxfId="4760">
      <pivotArea dataOnly="0" labelOnly="1" fieldPosition="0">
        <references count="2">
          <reference field="0" count="1" selected="0">
            <x v="200"/>
          </reference>
          <reference field="3" count="1">
            <x v="147"/>
          </reference>
        </references>
      </pivotArea>
    </format>
    <format dxfId="4759">
      <pivotArea dataOnly="0" labelOnly="1" fieldPosition="0">
        <references count="2">
          <reference field="0" count="1" selected="0">
            <x v="203"/>
          </reference>
          <reference field="3" count="1">
            <x v="148"/>
          </reference>
        </references>
      </pivotArea>
    </format>
    <format dxfId="4758">
      <pivotArea dataOnly="0" labelOnly="1" fieldPosition="0">
        <references count="2">
          <reference field="0" count="1" selected="0">
            <x v="205"/>
          </reference>
          <reference field="3" count="1">
            <x v="151"/>
          </reference>
        </references>
      </pivotArea>
    </format>
    <format dxfId="4757">
      <pivotArea dataOnly="0" labelOnly="1" fieldPosition="0">
        <references count="2">
          <reference field="0" count="1" selected="0">
            <x v="206"/>
          </reference>
          <reference field="3" count="1">
            <x v="153"/>
          </reference>
        </references>
      </pivotArea>
    </format>
    <format dxfId="4756">
      <pivotArea dataOnly="0" labelOnly="1" fieldPosition="0">
        <references count="2">
          <reference field="0" count="1" selected="0">
            <x v="207"/>
          </reference>
          <reference field="3" count="1">
            <x v="154"/>
          </reference>
        </references>
      </pivotArea>
    </format>
    <format dxfId="4755">
      <pivotArea dataOnly="0" labelOnly="1" fieldPosition="0">
        <references count="2">
          <reference field="0" count="1" selected="0">
            <x v="209"/>
          </reference>
          <reference field="3" count="1">
            <x v="155"/>
          </reference>
        </references>
      </pivotArea>
    </format>
    <format dxfId="4754">
      <pivotArea dataOnly="0" labelOnly="1" fieldPosition="0">
        <references count="2">
          <reference field="0" count="1" selected="0">
            <x v="212"/>
          </reference>
          <reference field="3" count="1">
            <x v="156"/>
          </reference>
        </references>
      </pivotArea>
    </format>
    <format dxfId="4753">
      <pivotArea dataOnly="0" labelOnly="1" fieldPosition="0">
        <references count="2">
          <reference field="0" count="1" selected="0">
            <x v="214"/>
          </reference>
          <reference field="3" count="1">
            <x v="157"/>
          </reference>
        </references>
      </pivotArea>
    </format>
    <format dxfId="4752">
      <pivotArea dataOnly="0" labelOnly="1" fieldPosition="0">
        <references count="2">
          <reference field="0" count="1" selected="0">
            <x v="215"/>
          </reference>
          <reference field="3" count="1">
            <x v="158"/>
          </reference>
        </references>
      </pivotArea>
    </format>
    <format dxfId="4751">
      <pivotArea dataOnly="0" labelOnly="1" fieldPosition="0">
        <references count="2">
          <reference field="0" count="1" selected="0">
            <x v="216"/>
          </reference>
          <reference field="3" count="1">
            <x v="159"/>
          </reference>
        </references>
      </pivotArea>
    </format>
    <format dxfId="4750">
      <pivotArea dataOnly="0" labelOnly="1" fieldPosition="0">
        <references count="2">
          <reference field="0" count="1" selected="0">
            <x v="218"/>
          </reference>
          <reference field="3" count="1">
            <x v="161"/>
          </reference>
        </references>
      </pivotArea>
    </format>
    <format dxfId="4749">
      <pivotArea dataOnly="0" labelOnly="1" fieldPosition="0">
        <references count="2">
          <reference field="0" count="1" selected="0">
            <x v="219"/>
          </reference>
          <reference field="3" count="1">
            <x v="162"/>
          </reference>
        </references>
      </pivotArea>
    </format>
    <format dxfId="4748">
      <pivotArea dataOnly="0" labelOnly="1" fieldPosition="0">
        <references count="2">
          <reference field="0" count="1" selected="0">
            <x v="221"/>
          </reference>
          <reference field="3" count="1">
            <x v="163"/>
          </reference>
        </references>
      </pivotArea>
    </format>
    <format dxfId="4747">
      <pivotArea dataOnly="0" labelOnly="1" fieldPosition="0">
        <references count="2">
          <reference field="0" count="1" selected="0">
            <x v="223"/>
          </reference>
          <reference field="3" count="1">
            <x v="165"/>
          </reference>
        </references>
      </pivotArea>
    </format>
    <format dxfId="4746">
      <pivotArea dataOnly="0" labelOnly="1" fieldPosition="0">
        <references count="2">
          <reference field="0" count="1" selected="0">
            <x v="225"/>
          </reference>
          <reference field="3" count="1">
            <x v="169"/>
          </reference>
        </references>
      </pivotArea>
    </format>
    <format dxfId="4745">
      <pivotArea dataOnly="0" labelOnly="1" fieldPosition="0">
        <references count="2">
          <reference field="0" count="1" selected="0">
            <x v="226"/>
          </reference>
          <reference field="3" count="1">
            <x v="170"/>
          </reference>
        </references>
      </pivotArea>
    </format>
    <format dxfId="4744">
      <pivotArea dataOnly="0" labelOnly="1" fieldPosition="0">
        <references count="2">
          <reference field="0" count="1" selected="0">
            <x v="227"/>
          </reference>
          <reference field="3" count="1">
            <x v="172"/>
          </reference>
        </references>
      </pivotArea>
    </format>
    <format dxfId="4743">
      <pivotArea dataOnly="0" labelOnly="1" fieldPosition="0">
        <references count="2">
          <reference field="0" count="1" selected="0">
            <x v="228"/>
          </reference>
          <reference field="3" count="1">
            <x v="173"/>
          </reference>
        </references>
      </pivotArea>
    </format>
    <format dxfId="4742">
      <pivotArea dataOnly="0" labelOnly="1" fieldPosition="0">
        <references count="2">
          <reference field="0" count="1" selected="0">
            <x v="231"/>
          </reference>
          <reference field="3" count="1">
            <x v="174"/>
          </reference>
        </references>
      </pivotArea>
    </format>
    <format dxfId="4741">
      <pivotArea dataOnly="0" labelOnly="1" fieldPosition="0">
        <references count="2">
          <reference field="0" count="1" selected="0">
            <x v="234"/>
          </reference>
          <reference field="3" count="1">
            <x v="175"/>
          </reference>
        </references>
      </pivotArea>
    </format>
    <format dxfId="4740">
      <pivotArea dataOnly="0" labelOnly="1" fieldPosition="0">
        <references count="2">
          <reference field="0" count="1" selected="0">
            <x v="238"/>
          </reference>
          <reference field="3" count="1">
            <x v="179"/>
          </reference>
        </references>
      </pivotArea>
    </format>
    <format dxfId="4739">
      <pivotArea dataOnly="0" labelOnly="1" fieldPosition="0">
        <references count="2">
          <reference field="0" count="1" selected="0">
            <x v="239"/>
          </reference>
          <reference field="3" count="1">
            <x v="181"/>
          </reference>
        </references>
      </pivotArea>
    </format>
    <format dxfId="4738">
      <pivotArea dataOnly="0" labelOnly="1" fieldPosition="0">
        <references count="2">
          <reference field="0" count="1" selected="0">
            <x v="241"/>
          </reference>
          <reference field="3" count="1">
            <x v="185"/>
          </reference>
        </references>
      </pivotArea>
    </format>
    <format dxfId="4737">
      <pivotArea dataOnly="0" labelOnly="1" fieldPosition="0">
        <references count="2">
          <reference field="0" count="1" selected="0">
            <x v="242"/>
          </reference>
          <reference field="3" count="1">
            <x v="186"/>
          </reference>
        </references>
      </pivotArea>
    </format>
    <format dxfId="4736">
      <pivotArea dataOnly="0" labelOnly="1" fieldPosition="0">
        <references count="2">
          <reference field="0" count="1" selected="0">
            <x v="243"/>
          </reference>
          <reference field="3" count="1">
            <x v="188"/>
          </reference>
        </references>
      </pivotArea>
    </format>
    <format dxfId="4735">
      <pivotArea dataOnly="0" labelOnly="1" fieldPosition="0">
        <references count="2">
          <reference field="0" count="1" selected="0">
            <x v="244"/>
          </reference>
          <reference field="3" count="1">
            <x v="190"/>
          </reference>
        </references>
      </pivotArea>
    </format>
    <format dxfId="4734">
      <pivotArea dataOnly="0" labelOnly="1" fieldPosition="0">
        <references count="2">
          <reference field="0" count="1" selected="0">
            <x v="245"/>
          </reference>
          <reference field="3" count="1">
            <x v="192"/>
          </reference>
        </references>
      </pivotArea>
    </format>
    <format dxfId="4733">
      <pivotArea dataOnly="0" labelOnly="1" fieldPosition="0">
        <references count="2">
          <reference field="0" count="1" selected="0">
            <x v="246"/>
          </reference>
          <reference field="3" count="1">
            <x v="194"/>
          </reference>
        </references>
      </pivotArea>
    </format>
    <format dxfId="4732">
      <pivotArea dataOnly="0" labelOnly="1" fieldPosition="0">
        <references count="2">
          <reference field="0" count="1" selected="0">
            <x v="248"/>
          </reference>
          <reference field="3" count="1">
            <x v="195"/>
          </reference>
        </references>
      </pivotArea>
    </format>
    <format dxfId="4731">
      <pivotArea dataOnly="0" labelOnly="1" fieldPosition="0">
        <references count="2">
          <reference field="0" count="1" selected="0">
            <x v="249"/>
          </reference>
          <reference field="3" count="1">
            <x v="199"/>
          </reference>
        </references>
      </pivotArea>
    </format>
    <format dxfId="4730">
      <pivotArea dataOnly="0" labelOnly="1" fieldPosition="0">
        <references count="2">
          <reference field="0" count="1" selected="0">
            <x v="250"/>
          </reference>
          <reference field="3" count="1">
            <x v="213"/>
          </reference>
        </references>
      </pivotArea>
    </format>
    <format dxfId="4729">
      <pivotArea dataOnly="0" labelOnly="1" fieldPosition="0">
        <references count="2">
          <reference field="0" count="1" selected="0">
            <x v="251"/>
          </reference>
          <reference field="3" count="1">
            <x v="216"/>
          </reference>
        </references>
      </pivotArea>
    </format>
    <format dxfId="4728">
      <pivotArea dataOnly="0" labelOnly="1" fieldPosition="0">
        <references count="2">
          <reference field="0" count="1" selected="0">
            <x v="252"/>
          </reference>
          <reference field="3" count="1">
            <x v="217"/>
          </reference>
        </references>
      </pivotArea>
    </format>
    <format dxfId="4727">
      <pivotArea dataOnly="0" labelOnly="1" fieldPosition="0">
        <references count="2">
          <reference field="0" count="1" selected="0">
            <x v="253"/>
          </reference>
          <reference field="3" count="1">
            <x v="221"/>
          </reference>
        </references>
      </pivotArea>
    </format>
    <format dxfId="4726">
      <pivotArea dataOnly="0" labelOnly="1" fieldPosition="0">
        <references count="2">
          <reference field="0" count="1" selected="0">
            <x v="254"/>
          </reference>
          <reference field="3" count="1">
            <x v="176"/>
          </reference>
        </references>
      </pivotArea>
    </format>
    <format dxfId="4725">
      <pivotArea dataOnly="0" labelOnly="1" fieldPosition="0">
        <references count="2">
          <reference field="0" count="1" selected="0">
            <x v="255"/>
          </reference>
          <reference field="3" count="1">
            <x v="6"/>
          </reference>
        </references>
      </pivotArea>
    </format>
    <format dxfId="4724">
      <pivotArea dataOnly="0" labelOnly="1" fieldPosition="0">
        <references count="2">
          <reference field="0" count="1" selected="0">
            <x v="256"/>
          </reference>
          <reference field="3" count="1">
            <x v="18"/>
          </reference>
        </references>
      </pivotArea>
    </format>
    <format dxfId="4723">
      <pivotArea dataOnly="0" labelOnly="1" fieldPosition="0">
        <references count="2">
          <reference field="0" count="1" selected="0">
            <x v="257"/>
          </reference>
          <reference field="3" count="1">
            <x v="47"/>
          </reference>
        </references>
      </pivotArea>
    </format>
    <format dxfId="4722">
      <pivotArea dataOnly="0" labelOnly="1" fieldPosition="0">
        <references count="2">
          <reference field="0" count="1" selected="0">
            <x v="258"/>
          </reference>
          <reference field="3" count="1">
            <x v="48"/>
          </reference>
        </references>
      </pivotArea>
    </format>
    <format dxfId="4721">
      <pivotArea dataOnly="0" labelOnly="1" fieldPosition="0">
        <references count="2">
          <reference field="0" count="1" selected="0">
            <x v="259"/>
          </reference>
          <reference field="3" count="1">
            <x v="55"/>
          </reference>
        </references>
      </pivotArea>
    </format>
    <format dxfId="4720">
      <pivotArea dataOnly="0" labelOnly="1" fieldPosition="0">
        <references count="2">
          <reference field="0" count="1" selected="0">
            <x v="260"/>
          </reference>
          <reference field="3" count="1">
            <x v="124"/>
          </reference>
        </references>
      </pivotArea>
    </format>
    <format dxfId="4719">
      <pivotArea dataOnly="0" labelOnly="1" fieldPosition="0">
        <references count="2">
          <reference field="0" count="1" selected="0">
            <x v="261"/>
          </reference>
          <reference field="3" count="1">
            <x v="132"/>
          </reference>
        </references>
      </pivotArea>
    </format>
    <format dxfId="4718">
      <pivotArea dataOnly="0" labelOnly="1" fieldPosition="0">
        <references count="2">
          <reference field="0" count="1" selected="0">
            <x v="262"/>
          </reference>
          <reference field="3" count="1">
            <x v="133"/>
          </reference>
        </references>
      </pivotArea>
    </format>
    <format dxfId="4717">
      <pivotArea dataOnly="0" labelOnly="1" fieldPosition="0">
        <references count="2">
          <reference field="0" count="1" selected="0">
            <x v="263"/>
          </reference>
          <reference field="3" count="1">
            <x v="120"/>
          </reference>
        </references>
      </pivotArea>
    </format>
    <format dxfId="4716">
      <pivotArea dataOnly="0" labelOnly="1" fieldPosition="0">
        <references count="2">
          <reference field="0" count="1" selected="0">
            <x v="264"/>
          </reference>
          <reference field="3" count="1">
            <x v="84"/>
          </reference>
        </references>
      </pivotArea>
    </format>
    <format dxfId="4715">
      <pivotArea dataOnly="0" labelOnly="1" fieldPosition="0">
        <references count="2">
          <reference field="0" count="1" selected="0">
            <x v="266"/>
          </reference>
          <reference field="3" count="1">
            <x v="90"/>
          </reference>
        </references>
      </pivotArea>
    </format>
    <format dxfId="4714">
      <pivotArea dataOnly="0" labelOnly="1" fieldPosition="0">
        <references count="2">
          <reference field="0" count="1" selected="0">
            <x v="267"/>
          </reference>
          <reference field="3" count="1">
            <x v="91"/>
          </reference>
        </references>
      </pivotArea>
    </format>
    <format dxfId="4713">
      <pivotArea dataOnly="0" labelOnly="1" fieldPosition="0">
        <references count="2">
          <reference field="0" count="1" selected="0">
            <x v="268"/>
          </reference>
          <reference field="3" count="1">
            <x v="92"/>
          </reference>
        </references>
      </pivotArea>
    </format>
    <format dxfId="4712">
      <pivotArea dataOnly="0" labelOnly="1" fieldPosition="0">
        <references count="2">
          <reference field="0" count="1" selected="0">
            <x v="269"/>
          </reference>
          <reference field="3" count="1">
            <x v="93"/>
          </reference>
        </references>
      </pivotArea>
    </format>
    <format dxfId="4711">
      <pivotArea dataOnly="0" labelOnly="1" fieldPosition="0">
        <references count="2">
          <reference field="0" count="1" selected="0">
            <x v="270"/>
          </reference>
          <reference field="3" count="1">
            <x v="135"/>
          </reference>
        </references>
      </pivotArea>
    </format>
    <format dxfId="4710">
      <pivotArea dataOnly="0" labelOnly="1" fieldPosition="0">
        <references count="2">
          <reference field="0" count="1" selected="0">
            <x v="271"/>
          </reference>
          <reference field="3" count="1">
            <x v="23"/>
          </reference>
        </references>
      </pivotArea>
    </format>
    <format dxfId="4709">
      <pivotArea dataOnly="0" labelOnly="1" fieldPosition="0">
        <references count="2">
          <reference field="0" count="1" selected="0">
            <x v="272"/>
          </reference>
          <reference field="3" count="1">
            <x v="44"/>
          </reference>
        </references>
      </pivotArea>
    </format>
    <format dxfId="4708">
      <pivotArea dataOnly="0" labelOnly="1" fieldPosition="0">
        <references count="2">
          <reference field="0" count="1" selected="0">
            <x v="273"/>
          </reference>
          <reference field="3" count="1">
            <x v="56"/>
          </reference>
        </references>
      </pivotArea>
    </format>
    <format dxfId="4707">
      <pivotArea dataOnly="0" labelOnly="1" fieldPosition="0">
        <references count="2">
          <reference field="0" count="1" selected="0">
            <x v="274"/>
          </reference>
          <reference field="3" count="1">
            <x v="57"/>
          </reference>
        </references>
      </pivotArea>
    </format>
    <format dxfId="4706">
      <pivotArea dataOnly="0" labelOnly="1" fieldPosition="0">
        <references count="2">
          <reference field="0" count="1" selected="0">
            <x v="275"/>
          </reference>
          <reference field="3" count="1">
            <x v="58"/>
          </reference>
        </references>
      </pivotArea>
    </format>
    <format dxfId="4705">
      <pivotArea dataOnly="0" labelOnly="1" fieldPosition="0">
        <references count="2">
          <reference field="0" count="1" selected="0">
            <x v="276"/>
          </reference>
          <reference field="3" count="1">
            <x v="59"/>
          </reference>
        </references>
      </pivotArea>
    </format>
    <format dxfId="4704">
      <pivotArea dataOnly="0" labelOnly="1" fieldPosition="0">
        <references count="2">
          <reference field="0" count="1" selected="0">
            <x v="277"/>
          </reference>
          <reference field="3" count="1">
            <x v="62"/>
          </reference>
        </references>
      </pivotArea>
    </format>
    <format dxfId="4703">
      <pivotArea dataOnly="0" labelOnly="1" fieldPosition="0">
        <references count="2">
          <reference field="0" count="1" selected="0">
            <x v="278"/>
          </reference>
          <reference field="3" count="1">
            <x v="63"/>
          </reference>
        </references>
      </pivotArea>
    </format>
    <format dxfId="4702">
      <pivotArea dataOnly="0" labelOnly="1" fieldPosition="0">
        <references count="2">
          <reference field="0" count="1" selected="0">
            <x v="279"/>
          </reference>
          <reference field="3" count="1">
            <x v="64"/>
          </reference>
        </references>
      </pivotArea>
    </format>
    <format dxfId="4701">
      <pivotArea dataOnly="0" labelOnly="1" fieldPosition="0">
        <references count="2">
          <reference field="0" count="1" selected="0">
            <x v="280"/>
          </reference>
          <reference field="3" count="1">
            <x v="70"/>
          </reference>
        </references>
      </pivotArea>
    </format>
    <format dxfId="4700">
      <pivotArea dataOnly="0" labelOnly="1" fieldPosition="0">
        <references count="2">
          <reference field="0" count="1" selected="0">
            <x v="281"/>
          </reference>
          <reference field="3" count="1">
            <x v="71"/>
          </reference>
        </references>
      </pivotArea>
    </format>
    <format dxfId="4699">
      <pivotArea dataOnly="0" labelOnly="1" fieldPosition="0">
        <references count="2">
          <reference field="0" count="1" selected="0">
            <x v="282"/>
          </reference>
          <reference field="3" count="1">
            <x v="72"/>
          </reference>
        </references>
      </pivotArea>
    </format>
    <format dxfId="4698">
      <pivotArea dataOnly="0" labelOnly="1" fieldPosition="0">
        <references count="2">
          <reference field="0" count="1" selected="0">
            <x v="283"/>
          </reference>
          <reference field="3" count="1">
            <x v="73"/>
          </reference>
        </references>
      </pivotArea>
    </format>
    <format dxfId="4697">
      <pivotArea dataOnly="0" labelOnly="1" fieldPosition="0">
        <references count="2">
          <reference field="0" count="1" selected="0">
            <x v="284"/>
          </reference>
          <reference field="3" count="1">
            <x v="74"/>
          </reference>
        </references>
      </pivotArea>
    </format>
    <format dxfId="4696">
      <pivotArea dataOnly="0" labelOnly="1" fieldPosition="0">
        <references count="2">
          <reference field="0" count="1" selected="0">
            <x v="285"/>
          </reference>
          <reference field="3" count="1">
            <x v="75"/>
          </reference>
        </references>
      </pivotArea>
    </format>
    <format dxfId="4695">
      <pivotArea dataOnly="0" labelOnly="1" fieldPosition="0">
        <references count="2">
          <reference field="0" count="1" selected="0">
            <x v="286"/>
          </reference>
          <reference field="3" count="1">
            <x v="78"/>
          </reference>
        </references>
      </pivotArea>
    </format>
    <format dxfId="4694">
      <pivotArea dataOnly="0" labelOnly="1" fieldPosition="0">
        <references count="2">
          <reference field="0" count="1" selected="0">
            <x v="287"/>
          </reference>
          <reference field="3" count="1">
            <x v="84"/>
          </reference>
        </references>
      </pivotArea>
    </format>
    <format dxfId="4693">
      <pivotArea dataOnly="0" labelOnly="1" fieldPosition="0">
        <references count="2">
          <reference field="0" count="1" selected="0">
            <x v="288"/>
          </reference>
          <reference field="3" count="1">
            <x v="86"/>
          </reference>
        </references>
      </pivotArea>
    </format>
    <format dxfId="4692">
      <pivotArea dataOnly="0" labelOnly="1" fieldPosition="0">
        <references count="2">
          <reference field="0" count="1" selected="0">
            <x v="290"/>
          </reference>
          <reference field="3" count="1">
            <x v="87"/>
          </reference>
        </references>
      </pivotArea>
    </format>
    <format dxfId="4691">
      <pivotArea dataOnly="0" labelOnly="1" fieldPosition="0">
        <references count="2">
          <reference field="0" count="1" selected="0">
            <x v="291"/>
          </reference>
          <reference field="3" count="1">
            <x v="88"/>
          </reference>
        </references>
      </pivotArea>
    </format>
    <format dxfId="4690">
      <pivotArea dataOnly="0" labelOnly="1" fieldPosition="0">
        <references count="2">
          <reference field="0" count="1" selected="0">
            <x v="293"/>
          </reference>
          <reference field="3" count="1">
            <x v="89"/>
          </reference>
        </references>
      </pivotArea>
    </format>
    <format dxfId="4689">
      <pivotArea dataOnly="0" labelOnly="1" fieldPosition="0">
        <references count="2">
          <reference field="0" count="1" selected="0">
            <x v="294"/>
          </reference>
          <reference field="3" count="1">
            <x v="94"/>
          </reference>
        </references>
      </pivotArea>
    </format>
    <format dxfId="4688">
      <pivotArea dataOnly="0" labelOnly="1" fieldPosition="0">
        <references count="2">
          <reference field="0" count="1" selected="0">
            <x v="295"/>
          </reference>
          <reference field="3" count="1">
            <x v="95"/>
          </reference>
        </references>
      </pivotArea>
    </format>
    <format dxfId="4687">
      <pivotArea dataOnly="0" labelOnly="1" fieldPosition="0">
        <references count="2">
          <reference field="0" count="1" selected="0">
            <x v="296"/>
          </reference>
          <reference field="3" count="1">
            <x v="101"/>
          </reference>
        </references>
      </pivotArea>
    </format>
    <format dxfId="4686">
      <pivotArea dataOnly="0" labelOnly="1" fieldPosition="0">
        <references count="2">
          <reference field="0" count="1" selected="0">
            <x v="297"/>
          </reference>
          <reference field="3" count="1">
            <x v="102"/>
          </reference>
        </references>
      </pivotArea>
    </format>
    <format dxfId="4685">
      <pivotArea dataOnly="0" labelOnly="1" fieldPosition="0">
        <references count="2">
          <reference field="0" count="1" selected="0">
            <x v="298"/>
          </reference>
          <reference field="3" count="1">
            <x v="105"/>
          </reference>
        </references>
      </pivotArea>
    </format>
    <format dxfId="4684">
      <pivotArea dataOnly="0" labelOnly="1" fieldPosition="0">
        <references count="2">
          <reference field="0" count="1" selected="0">
            <x v="299"/>
          </reference>
          <reference field="3" count="1">
            <x v="109"/>
          </reference>
        </references>
      </pivotArea>
    </format>
    <format dxfId="4683">
      <pivotArea dataOnly="0" labelOnly="1" fieldPosition="0">
        <references count="2">
          <reference field="0" count="1" selected="0">
            <x v="300"/>
          </reference>
          <reference field="3" count="1">
            <x v="111"/>
          </reference>
        </references>
      </pivotArea>
    </format>
    <format dxfId="4682">
      <pivotArea dataOnly="0" labelOnly="1" fieldPosition="0">
        <references count="2">
          <reference field="0" count="1" selected="0">
            <x v="301"/>
          </reference>
          <reference field="3" count="1">
            <x v="114"/>
          </reference>
        </references>
      </pivotArea>
    </format>
    <format dxfId="4681">
      <pivotArea dataOnly="0" labelOnly="1" fieldPosition="0">
        <references count="2">
          <reference field="0" count="1" selected="0">
            <x v="302"/>
          </reference>
          <reference field="3" count="1">
            <x v="115"/>
          </reference>
        </references>
      </pivotArea>
    </format>
    <format dxfId="4680">
      <pivotArea dataOnly="0" labelOnly="1" fieldPosition="0">
        <references count="2">
          <reference field="0" count="1" selected="0">
            <x v="303"/>
          </reference>
          <reference field="3" count="1">
            <x v="116"/>
          </reference>
        </references>
      </pivotArea>
    </format>
    <format dxfId="4679">
      <pivotArea dataOnly="0" labelOnly="1" fieldPosition="0">
        <references count="2">
          <reference field="0" count="1" selected="0">
            <x v="304"/>
          </reference>
          <reference field="3" count="1">
            <x v="117"/>
          </reference>
        </references>
      </pivotArea>
    </format>
    <format dxfId="4678">
      <pivotArea dataOnly="0" labelOnly="1" fieldPosition="0">
        <references count="2">
          <reference field="0" count="1" selected="0">
            <x v="305"/>
          </reference>
          <reference field="3" count="1">
            <x v="118"/>
          </reference>
        </references>
      </pivotArea>
    </format>
    <format dxfId="4677">
      <pivotArea dataOnly="0" labelOnly="1" fieldPosition="0">
        <references count="2">
          <reference field="0" count="1" selected="0">
            <x v="307"/>
          </reference>
          <reference field="3" count="1">
            <x v="122"/>
          </reference>
        </references>
      </pivotArea>
    </format>
    <format dxfId="4676">
      <pivotArea dataOnly="0" labelOnly="1" fieldPosition="0">
        <references count="2">
          <reference field="0" count="1" selected="0">
            <x v="308"/>
          </reference>
          <reference field="3" count="1">
            <x v="127"/>
          </reference>
        </references>
      </pivotArea>
    </format>
    <format dxfId="4675">
      <pivotArea dataOnly="0" labelOnly="1" fieldPosition="0">
        <references count="2">
          <reference field="0" count="1" selected="0">
            <x v="310"/>
          </reference>
          <reference field="3" count="1">
            <x v="128"/>
          </reference>
        </references>
      </pivotArea>
    </format>
    <format dxfId="4674">
      <pivotArea dataOnly="0" labelOnly="1" fieldPosition="0">
        <references count="2">
          <reference field="0" count="1" selected="0">
            <x v="311"/>
          </reference>
          <reference field="3" count="1">
            <x v="129"/>
          </reference>
        </references>
      </pivotArea>
    </format>
    <format dxfId="4673">
      <pivotArea dataOnly="0" labelOnly="1" fieldPosition="0">
        <references count="2">
          <reference field="0" count="1" selected="0">
            <x v="313"/>
          </reference>
          <reference field="3" count="1">
            <x v="131"/>
          </reference>
        </references>
      </pivotArea>
    </format>
    <format dxfId="4672">
      <pivotArea dataOnly="0" labelOnly="1" fieldPosition="0">
        <references count="2">
          <reference field="0" count="1" selected="0">
            <x v="314"/>
          </reference>
          <reference field="3" count="1">
            <x v="132"/>
          </reference>
        </references>
      </pivotArea>
    </format>
    <format dxfId="4671">
      <pivotArea dataOnly="0" labelOnly="1" fieldPosition="0">
        <references count="2">
          <reference field="0" count="1" selected="0">
            <x v="315"/>
          </reference>
          <reference field="3" count="1">
            <x v="133"/>
          </reference>
        </references>
      </pivotArea>
    </format>
    <format dxfId="4670">
      <pivotArea dataOnly="0" labelOnly="1" fieldPosition="0">
        <references count="2">
          <reference field="0" count="1" selected="0">
            <x v="317"/>
          </reference>
          <reference field="3" count="1">
            <x v="134"/>
          </reference>
        </references>
      </pivotArea>
    </format>
    <format dxfId="4669">
      <pivotArea dataOnly="0" labelOnly="1" fieldPosition="0">
        <references count="2">
          <reference field="0" count="1" selected="0">
            <x v="319"/>
          </reference>
          <reference field="3" count="1">
            <x v="136"/>
          </reference>
        </references>
      </pivotArea>
    </format>
    <format dxfId="4668">
      <pivotArea dataOnly="0" labelOnly="1" fieldPosition="0">
        <references count="2">
          <reference field="0" count="1" selected="0">
            <x v="320"/>
          </reference>
          <reference field="3" count="1">
            <x v="137"/>
          </reference>
        </references>
      </pivotArea>
    </format>
    <format dxfId="4667">
      <pivotArea dataOnly="0" labelOnly="1" fieldPosition="0">
        <references count="2">
          <reference field="0" count="1" selected="0">
            <x v="321"/>
          </reference>
          <reference field="3" count="1">
            <x v="138"/>
          </reference>
        </references>
      </pivotArea>
    </format>
    <format dxfId="4666">
      <pivotArea dataOnly="0" labelOnly="1" fieldPosition="0">
        <references count="2">
          <reference field="0" count="1" selected="0">
            <x v="322"/>
          </reference>
          <reference field="3" count="1">
            <x v="139"/>
          </reference>
        </references>
      </pivotArea>
    </format>
    <format dxfId="4665">
      <pivotArea dataOnly="0" labelOnly="1" fieldPosition="0">
        <references count="2">
          <reference field="0" count="1" selected="0">
            <x v="323"/>
          </reference>
          <reference field="3" count="1">
            <x v="140"/>
          </reference>
        </references>
      </pivotArea>
    </format>
    <format dxfId="4664">
      <pivotArea dataOnly="0" labelOnly="1" fieldPosition="0">
        <references count="2">
          <reference field="0" count="1" selected="0">
            <x v="324"/>
          </reference>
          <reference field="3" count="1">
            <x v="141"/>
          </reference>
        </references>
      </pivotArea>
    </format>
    <format dxfId="4663">
      <pivotArea dataOnly="0" labelOnly="1" fieldPosition="0">
        <references count="2">
          <reference field="0" count="1" selected="0">
            <x v="325"/>
          </reference>
          <reference field="3" count="1">
            <x v="142"/>
          </reference>
        </references>
      </pivotArea>
    </format>
    <format dxfId="4662">
      <pivotArea dataOnly="0" labelOnly="1" fieldPosition="0">
        <references count="2">
          <reference field="0" count="1" selected="0">
            <x v="326"/>
          </reference>
          <reference field="3" count="1">
            <x v="144"/>
          </reference>
        </references>
      </pivotArea>
    </format>
    <format dxfId="4661">
      <pivotArea dataOnly="0" labelOnly="1" fieldPosition="0">
        <references count="2">
          <reference field="0" count="1" selected="0">
            <x v="327"/>
          </reference>
          <reference field="3" count="1">
            <x v="145"/>
          </reference>
        </references>
      </pivotArea>
    </format>
    <format dxfId="4660">
      <pivotArea dataOnly="0" labelOnly="1" fieldPosition="0">
        <references count="2">
          <reference field="0" count="1" selected="0">
            <x v="328"/>
          </reference>
          <reference field="3" count="1">
            <x v="147"/>
          </reference>
        </references>
      </pivotArea>
    </format>
    <format dxfId="4659">
      <pivotArea dataOnly="0" labelOnly="1" fieldPosition="0">
        <references count="2">
          <reference field="0" count="1" selected="0">
            <x v="329"/>
          </reference>
          <reference field="3" count="1">
            <x v="149"/>
          </reference>
        </references>
      </pivotArea>
    </format>
    <format dxfId="4658">
      <pivotArea dataOnly="0" labelOnly="1" fieldPosition="0">
        <references count="2">
          <reference field="0" count="1" selected="0">
            <x v="330"/>
          </reference>
          <reference field="3" count="1">
            <x v="152"/>
          </reference>
        </references>
      </pivotArea>
    </format>
    <format dxfId="4657">
      <pivotArea dataOnly="0" labelOnly="1" fieldPosition="0">
        <references count="2">
          <reference field="0" count="1" selected="0">
            <x v="331"/>
          </reference>
          <reference field="3" count="1">
            <x v="156"/>
          </reference>
        </references>
      </pivotArea>
    </format>
    <format dxfId="4656">
      <pivotArea dataOnly="0" labelOnly="1" fieldPosition="0">
        <references count="2">
          <reference field="0" count="1" selected="0">
            <x v="332"/>
          </reference>
          <reference field="3" count="1">
            <x v="161"/>
          </reference>
        </references>
      </pivotArea>
    </format>
    <format dxfId="4655">
      <pivotArea dataOnly="0" labelOnly="1" fieldPosition="0">
        <references count="2">
          <reference field="0" count="1" selected="0">
            <x v="333"/>
          </reference>
          <reference field="3" count="1">
            <x v="162"/>
          </reference>
        </references>
      </pivotArea>
    </format>
    <format dxfId="4654">
      <pivotArea dataOnly="0" labelOnly="1" fieldPosition="0">
        <references count="2">
          <reference field="0" count="1" selected="0">
            <x v="334"/>
          </reference>
          <reference field="3" count="1">
            <x v="90"/>
          </reference>
        </references>
      </pivotArea>
    </format>
    <format dxfId="4653">
      <pivotArea dataOnly="0" labelOnly="1" fieldPosition="0">
        <references count="2">
          <reference field="0" count="1" selected="0">
            <x v="336"/>
          </reference>
          <reference field="3" count="1">
            <x v="157"/>
          </reference>
        </references>
      </pivotArea>
    </format>
    <format dxfId="4652">
      <pivotArea dataOnly="0" labelOnly="1" fieldPosition="0">
        <references count="2">
          <reference field="0" count="1" selected="0">
            <x v="337"/>
          </reference>
          <reference field="3" count="1">
            <x v="165"/>
          </reference>
        </references>
      </pivotArea>
    </format>
    <format dxfId="4651">
      <pivotArea dataOnly="0" labelOnly="1" fieldPosition="0">
        <references count="2">
          <reference field="0" count="1" selected="0">
            <x v="338"/>
          </reference>
          <reference field="3" count="1">
            <x v="166"/>
          </reference>
        </references>
      </pivotArea>
    </format>
    <format dxfId="4650">
      <pivotArea dataOnly="0" labelOnly="1" fieldPosition="0">
        <references count="2">
          <reference field="0" count="1" selected="0">
            <x v="339"/>
          </reference>
          <reference field="3" count="1">
            <x v="167"/>
          </reference>
        </references>
      </pivotArea>
    </format>
    <format dxfId="4649">
      <pivotArea dataOnly="0" labelOnly="1" fieldPosition="0">
        <references count="2">
          <reference field="0" count="1" selected="0">
            <x v="340"/>
          </reference>
          <reference field="3" count="1">
            <x v="189"/>
          </reference>
        </references>
      </pivotArea>
    </format>
    <format dxfId="4648">
      <pivotArea dataOnly="0" labelOnly="1" fieldPosition="0">
        <references count="2">
          <reference field="0" count="1" selected="0">
            <x v="342"/>
          </reference>
          <reference field="3" count="1">
            <x v="190"/>
          </reference>
        </references>
      </pivotArea>
    </format>
    <format dxfId="4647">
      <pivotArea dataOnly="0" labelOnly="1" fieldPosition="0">
        <references count="2">
          <reference field="0" count="1" selected="0">
            <x v="344"/>
          </reference>
          <reference field="3" count="1">
            <x v="192"/>
          </reference>
        </references>
      </pivotArea>
    </format>
    <format dxfId="4646">
      <pivotArea dataOnly="0" labelOnly="1" fieldPosition="0">
        <references count="2">
          <reference field="0" count="1" selected="0">
            <x v="345"/>
          </reference>
          <reference field="3" count="1">
            <x v="193"/>
          </reference>
        </references>
      </pivotArea>
    </format>
    <format dxfId="4645">
      <pivotArea dataOnly="0" labelOnly="1" fieldPosition="0">
        <references count="2">
          <reference field="0" count="1" selected="0">
            <x v="346"/>
          </reference>
          <reference field="3" count="1">
            <x v="201"/>
          </reference>
        </references>
      </pivotArea>
    </format>
    <format dxfId="4644">
      <pivotArea dataOnly="0" labelOnly="1" fieldPosition="0">
        <references count="2">
          <reference field="0" count="1" selected="0">
            <x v="347"/>
          </reference>
          <reference field="3" count="1">
            <x v="164"/>
          </reference>
        </references>
      </pivotArea>
    </format>
    <format dxfId="4643">
      <pivotArea dataOnly="0" labelOnly="1" fieldPosition="0">
        <references count="2">
          <reference field="0" count="1" selected="0">
            <x v="348"/>
          </reference>
          <reference field="3" count="1">
            <x v="172"/>
          </reference>
        </references>
      </pivotArea>
    </format>
    <format dxfId="4642">
      <pivotArea dataOnly="0" labelOnly="1" fieldPosition="0">
        <references count="2">
          <reference field="0" count="1" selected="0">
            <x v="349"/>
          </reference>
          <reference field="3" count="1">
            <x v="180"/>
          </reference>
        </references>
      </pivotArea>
    </format>
    <format dxfId="4641">
      <pivotArea dataOnly="0" labelOnly="1" fieldPosition="0">
        <references count="2">
          <reference field="0" count="1" selected="0">
            <x v="350"/>
          </reference>
          <reference field="3" count="1">
            <x v="181"/>
          </reference>
        </references>
      </pivotArea>
    </format>
    <format dxfId="4640">
      <pivotArea dataOnly="0" labelOnly="1" fieldPosition="0">
        <references count="2">
          <reference field="0" count="1" selected="0">
            <x v="351"/>
          </reference>
          <reference field="3" count="1">
            <x v="182"/>
          </reference>
        </references>
      </pivotArea>
    </format>
    <format dxfId="4639">
      <pivotArea dataOnly="0" labelOnly="1" fieldPosition="0">
        <references count="2">
          <reference field="0" count="1" selected="0">
            <x v="352"/>
          </reference>
          <reference field="3" count="1">
            <x v="190"/>
          </reference>
        </references>
      </pivotArea>
    </format>
    <format dxfId="4638">
      <pivotArea dataOnly="0" labelOnly="1" fieldPosition="0">
        <references count="2">
          <reference field="0" count="1" selected="0">
            <x v="353"/>
          </reference>
          <reference field="3" count="1">
            <x v="180"/>
          </reference>
        </references>
      </pivotArea>
    </format>
    <format dxfId="4637">
      <pivotArea dataOnly="0" labelOnly="1" fieldPosition="0">
        <references count="2">
          <reference field="0" count="1" selected="0">
            <x v="354"/>
          </reference>
          <reference field="3" count="1">
            <x v="178"/>
          </reference>
        </references>
      </pivotArea>
    </format>
    <format dxfId="4636">
      <pivotArea dataOnly="0" labelOnly="1" fieldPosition="0">
        <references count="2">
          <reference field="0" count="1" selected="0">
            <x v="356"/>
          </reference>
          <reference field="3" count="1">
            <x v="179"/>
          </reference>
        </references>
      </pivotArea>
    </format>
    <format dxfId="4635">
      <pivotArea dataOnly="0" labelOnly="1" fieldPosition="0">
        <references count="2">
          <reference field="0" count="1" selected="0">
            <x v="358"/>
          </reference>
          <reference field="3" count="1">
            <x v="180"/>
          </reference>
        </references>
      </pivotArea>
    </format>
    <format dxfId="4634">
      <pivotArea dataOnly="0" labelOnly="1" fieldPosition="0">
        <references count="2">
          <reference field="0" count="1" selected="0">
            <x v="359"/>
          </reference>
          <reference field="3" count="1">
            <x v="181"/>
          </reference>
        </references>
      </pivotArea>
    </format>
    <format dxfId="4633">
      <pivotArea dataOnly="0" labelOnly="1" fieldPosition="0">
        <references count="2">
          <reference field="0" count="1" selected="0">
            <x v="360"/>
          </reference>
          <reference field="3" count="1">
            <x v="182"/>
          </reference>
        </references>
      </pivotArea>
    </format>
    <format dxfId="4632">
      <pivotArea dataOnly="0" labelOnly="1" fieldPosition="0">
        <references count="2">
          <reference field="0" count="1" selected="0">
            <x v="361"/>
          </reference>
          <reference field="3" count="1">
            <x v="195"/>
          </reference>
        </references>
      </pivotArea>
    </format>
    <format dxfId="4631">
      <pivotArea dataOnly="0" labelOnly="1" fieldPosition="0">
        <references count="2">
          <reference field="0" count="1" selected="0">
            <x v="362"/>
          </reference>
          <reference field="3" count="1">
            <x v="199"/>
          </reference>
        </references>
      </pivotArea>
    </format>
    <format dxfId="4630">
      <pivotArea dataOnly="0" labelOnly="1" fieldPosition="0">
        <references count="2">
          <reference field="0" count="1" selected="0">
            <x v="363"/>
          </reference>
          <reference field="3" count="1">
            <x v="209"/>
          </reference>
        </references>
      </pivotArea>
    </format>
    <format dxfId="4629">
      <pivotArea dataOnly="0" labelOnly="1" fieldPosition="0">
        <references count="2">
          <reference field="0" count="1" selected="0">
            <x v="364"/>
          </reference>
          <reference field="3" count="1">
            <x v="212"/>
          </reference>
        </references>
      </pivotArea>
    </format>
    <format dxfId="4628">
      <pivotArea dataOnly="0" labelOnly="1" fieldPosition="0">
        <references count="2">
          <reference field="0" count="1" selected="0">
            <x v="365"/>
          </reference>
          <reference field="3" count="1">
            <x v="222"/>
          </reference>
        </references>
      </pivotArea>
    </format>
    <format dxfId="4627">
      <pivotArea dataOnly="0" labelOnly="1" fieldPosition="0">
        <references count="2">
          <reference field="0" count="1" selected="0">
            <x v="366"/>
          </reference>
          <reference field="3" count="1">
            <x v="223"/>
          </reference>
        </references>
      </pivotArea>
    </format>
    <format dxfId="4626">
      <pivotArea dataOnly="0" labelOnly="1" fieldPosition="0">
        <references count="2">
          <reference field="0" count="1" selected="0">
            <x v="367"/>
          </reference>
          <reference field="3" count="1">
            <x v="224"/>
          </reference>
        </references>
      </pivotArea>
    </format>
    <format dxfId="4625">
      <pivotArea dataOnly="0" labelOnly="1" fieldPosition="0">
        <references count="2">
          <reference field="0" count="1" selected="0">
            <x v="368"/>
          </reference>
          <reference field="3" count="1">
            <x v="86"/>
          </reference>
        </references>
      </pivotArea>
    </format>
    <format dxfId="4624">
      <pivotArea dataOnly="0" labelOnly="1" fieldPosition="0">
        <references count="2">
          <reference field="0" count="1" selected="0">
            <x v="369"/>
          </reference>
          <reference field="3" count="1">
            <x v="22"/>
          </reference>
        </references>
      </pivotArea>
    </format>
    <format dxfId="4623">
      <pivotArea dataOnly="0" labelOnly="1" fieldPosition="0">
        <references count="2">
          <reference field="0" count="1" selected="0">
            <x v="370"/>
          </reference>
          <reference field="3" count="1">
            <x v="84"/>
          </reference>
        </references>
      </pivotArea>
    </format>
    <format dxfId="4622">
      <pivotArea dataOnly="0" labelOnly="1" fieldPosition="0">
        <references count="2">
          <reference field="0" count="1" selected="0">
            <x v="371"/>
          </reference>
          <reference field="3" count="1">
            <x v="85"/>
          </reference>
        </references>
      </pivotArea>
    </format>
    <format dxfId="4621">
      <pivotArea dataOnly="0" labelOnly="1" fieldPosition="0">
        <references count="2">
          <reference field="0" count="1" selected="0">
            <x v="372"/>
          </reference>
          <reference field="3" count="1">
            <x v="123"/>
          </reference>
        </references>
      </pivotArea>
    </format>
    <format dxfId="4620">
      <pivotArea dataOnly="0" labelOnly="1" fieldPosition="0">
        <references count="2">
          <reference field="0" count="1" selected="0">
            <x v="373"/>
          </reference>
          <reference field="3" count="1">
            <x v="155"/>
          </reference>
        </references>
      </pivotArea>
    </format>
    <format dxfId="4619">
      <pivotArea dataOnly="0" labelOnly="1" fieldPosition="0">
        <references count="2">
          <reference field="0" count="1" selected="0">
            <x v="374"/>
          </reference>
          <reference field="3" count="1">
            <x v="156"/>
          </reference>
        </references>
      </pivotArea>
    </format>
    <format dxfId="4618">
      <pivotArea dataOnly="0" labelOnly="1" fieldPosition="0">
        <references count="2">
          <reference field="0" count="1" selected="0">
            <x v="375"/>
          </reference>
          <reference field="3" count="1">
            <x v="157"/>
          </reference>
        </references>
      </pivotArea>
    </format>
    <format dxfId="4617">
      <pivotArea dataOnly="0" labelOnly="1" fieldPosition="0">
        <references count="2">
          <reference field="0" count="1" selected="0">
            <x v="376"/>
          </reference>
          <reference field="3" count="1">
            <x v="160"/>
          </reference>
        </references>
      </pivotArea>
    </format>
    <format dxfId="4616">
      <pivotArea dataOnly="0" labelOnly="1" fieldPosition="0">
        <references count="2">
          <reference field="0" count="1" selected="0">
            <x v="377"/>
          </reference>
          <reference field="3" count="1">
            <x v="161"/>
          </reference>
        </references>
      </pivotArea>
    </format>
    <format dxfId="4615">
      <pivotArea dataOnly="0" labelOnly="1" fieldPosition="0">
        <references count="2">
          <reference field="0" count="1" selected="0">
            <x v="378"/>
          </reference>
          <reference field="3" count="1">
            <x v="162"/>
          </reference>
        </references>
      </pivotArea>
    </format>
    <format dxfId="4614">
      <pivotArea dataOnly="0" labelOnly="1" fieldPosition="0">
        <references count="2">
          <reference field="0" count="1" selected="0">
            <x v="379"/>
          </reference>
          <reference field="3" count="1">
            <x v="238"/>
          </reference>
        </references>
      </pivotArea>
    </format>
    <format dxfId="4613">
      <pivotArea dataOnly="0" labelOnly="1" fieldPosition="0">
        <references count="2">
          <reference field="0" count="1" selected="0">
            <x v="380"/>
          </reference>
          <reference field="3" count="1">
            <x v="189"/>
          </reference>
        </references>
      </pivotArea>
    </format>
    <format dxfId="4612">
      <pivotArea dataOnly="0" labelOnly="1" fieldPosition="0">
        <references count="2">
          <reference field="0" count="1" selected="0">
            <x v="381"/>
          </reference>
          <reference field="3" count="1">
            <x v="193"/>
          </reference>
        </references>
      </pivotArea>
    </format>
    <format dxfId="4611">
      <pivotArea dataOnly="0" labelOnly="1" fieldPosition="0">
        <references count="2">
          <reference field="0" count="1" selected="0">
            <x v="382"/>
          </reference>
          <reference field="3" count="1">
            <x v="196"/>
          </reference>
        </references>
      </pivotArea>
    </format>
    <format dxfId="4610">
      <pivotArea dataOnly="0" labelOnly="1" fieldPosition="0">
        <references count="2">
          <reference field="0" count="1" selected="0">
            <x v="383"/>
          </reference>
          <reference field="3" count="1">
            <x v="197"/>
          </reference>
        </references>
      </pivotArea>
    </format>
    <format dxfId="4609">
      <pivotArea dataOnly="0" labelOnly="1" fieldPosition="0">
        <references count="2">
          <reference field="0" count="1" selected="0">
            <x v="384"/>
          </reference>
          <reference field="3" count="1">
            <x v="198"/>
          </reference>
        </references>
      </pivotArea>
    </format>
    <format dxfId="4608">
      <pivotArea dataOnly="0" labelOnly="1" fieldPosition="0">
        <references count="2">
          <reference field="0" count="1" selected="0">
            <x v="385"/>
          </reference>
          <reference field="3" count="1">
            <x v="163"/>
          </reference>
        </references>
      </pivotArea>
    </format>
    <format dxfId="4607">
      <pivotArea dataOnly="0" labelOnly="1" fieldPosition="0">
        <references count="2">
          <reference field="0" count="1" selected="0">
            <x v="387"/>
          </reference>
          <reference field="3" count="1">
            <x v="164"/>
          </reference>
        </references>
      </pivotArea>
    </format>
    <format dxfId="4606">
      <pivotArea dataOnly="0" labelOnly="1" fieldPosition="0">
        <references count="2">
          <reference field="0" count="1" selected="0">
            <x v="389"/>
          </reference>
          <reference field="3" count="1">
            <x v="165"/>
          </reference>
        </references>
      </pivotArea>
    </format>
    <format dxfId="4605">
      <pivotArea dataOnly="0" labelOnly="1" fieldPosition="0">
        <references count="2">
          <reference field="0" count="1" selected="0">
            <x v="390"/>
          </reference>
          <reference field="3" count="1">
            <x v="166"/>
          </reference>
        </references>
      </pivotArea>
    </format>
    <format dxfId="4604">
      <pivotArea dataOnly="0" labelOnly="1" fieldPosition="0">
        <references count="2">
          <reference field="0" count="1" selected="0">
            <x v="391"/>
          </reference>
          <reference field="3" count="1">
            <x v="168"/>
          </reference>
        </references>
      </pivotArea>
    </format>
    <format dxfId="4603">
      <pivotArea dataOnly="0" labelOnly="1" fieldPosition="0">
        <references count="2">
          <reference field="0" count="1" selected="0">
            <x v="392"/>
          </reference>
          <reference field="3" count="1">
            <x v="169"/>
          </reference>
        </references>
      </pivotArea>
    </format>
    <format dxfId="4602">
      <pivotArea dataOnly="0" labelOnly="1" fieldPosition="0">
        <references count="2">
          <reference field="0" count="1" selected="0">
            <x v="393"/>
          </reference>
          <reference field="3" count="1">
            <x v="170"/>
          </reference>
        </references>
      </pivotArea>
    </format>
    <format dxfId="4601">
      <pivotArea dataOnly="0" labelOnly="1" fieldPosition="0">
        <references count="2">
          <reference field="0" count="1" selected="0">
            <x v="394"/>
          </reference>
          <reference field="3" count="1">
            <x v="171"/>
          </reference>
        </references>
      </pivotArea>
    </format>
    <format dxfId="4600">
      <pivotArea dataOnly="0" labelOnly="1" fieldPosition="0">
        <references count="2">
          <reference field="0" count="1" selected="0">
            <x v="395"/>
          </reference>
          <reference field="3" count="1">
            <x v="172"/>
          </reference>
        </references>
      </pivotArea>
    </format>
    <format dxfId="4599">
      <pivotArea dataOnly="0" labelOnly="1" fieldPosition="0">
        <references count="2">
          <reference field="0" count="1" selected="0">
            <x v="396"/>
          </reference>
          <reference field="3" count="1">
            <x v="175"/>
          </reference>
        </references>
      </pivotArea>
    </format>
    <format dxfId="4598">
      <pivotArea dataOnly="0" labelOnly="1" fieldPosition="0">
        <references count="2">
          <reference field="0" count="1" selected="0">
            <x v="398"/>
          </reference>
          <reference field="3" count="1">
            <x v="176"/>
          </reference>
        </references>
      </pivotArea>
    </format>
    <format dxfId="4597">
      <pivotArea dataOnly="0" labelOnly="1" fieldPosition="0">
        <references count="2">
          <reference field="0" count="1" selected="0">
            <x v="399"/>
          </reference>
          <reference field="3" count="1">
            <x v="177"/>
          </reference>
        </references>
      </pivotArea>
    </format>
    <format dxfId="4596">
      <pivotArea dataOnly="0" labelOnly="1" fieldPosition="0">
        <references count="2">
          <reference field="0" count="1" selected="0">
            <x v="400"/>
          </reference>
          <reference field="3" count="1">
            <x v="178"/>
          </reference>
        </references>
      </pivotArea>
    </format>
    <format dxfId="4595">
      <pivotArea dataOnly="0" labelOnly="1" fieldPosition="0">
        <references count="2">
          <reference field="0" count="1" selected="0">
            <x v="402"/>
          </reference>
          <reference field="3" count="1">
            <x v="179"/>
          </reference>
        </references>
      </pivotArea>
    </format>
    <format dxfId="4594">
      <pivotArea dataOnly="0" labelOnly="1" fieldPosition="0">
        <references count="2">
          <reference field="0" count="1" selected="0">
            <x v="405"/>
          </reference>
          <reference field="3" count="1">
            <x v="180"/>
          </reference>
        </references>
      </pivotArea>
    </format>
    <format dxfId="4593">
      <pivotArea dataOnly="0" labelOnly="1" fieldPosition="0">
        <references count="2">
          <reference field="0" count="1" selected="0">
            <x v="406"/>
          </reference>
          <reference field="3" count="1">
            <x v="185"/>
          </reference>
        </references>
      </pivotArea>
    </format>
    <format dxfId="4592">
      <pivotArea dataOnly="0" labelOnly="1" fieldPosition="0">
        <references count="2">
          <reference field="0" count="1" selected="0">
            <x v="408"/>
          </reference>
          <reference field="3" count="1">
            <x v="186"/>
          </reference>
        </references>
      </pivotArea>
    </format>
    <format dxfId="4591">
      <pivotArea dataOnly="0" labelOnly="1" fieldPosition="0">
        <references count="2">
          <reference field="0" count="1" selected="0">
            <x v="411"/>
          </reference>
          <reference field="3" count="1">
            <x v="187"/>
          </reference>
        </references>
      </pivotArea>
    </format>
    <format dxfId="4590">
      <pivotArea dataOnly="0" labelOnly="1" fieldPosition="0">
        <references count="2">
          <reference field="0" count="1" selected="0">
            <x v="412"/>
          </reference>
          <reference field="3" count="1">
            <x v="188"/>
          </reference>
        </references>
      </pivotArea>
    </format>
    <format dxfId="4589">
      <pivotArea dataOnly="0" labelOnly="1" fieldPosition="0">
        <references count="2">
          <reference field="0" count="1" selected="0">
            <x v="417"/>
          </reference>
          <reference field="3" count="1">
            <x v="189"/>
          </reference>
        </references>
      </pivotArea>
    </format>
    <format dxfId="4588">
      <pivotArea dataOnly="0" labelOnly="1" fieldPosition="0">
        <references count="2">
          <reference field="0" count="1" selected="0">
            <x v="418"/>
          </reference>
          <reference field="3" count="1">
            <x v="191"/>
          </reference>
        </references>
      </pivotArea>
    </format>
    <format dxfId="4587">
      <pivotArea dataOnly="0" labelOnly="1" fieldPosition="0">
        <references count="2">
          <reference field="0" count="1" selected="0">
            <x v="419"/>
          </reference>
          <reference field="3" count="1">
            <x v="192"/>
          </reference>
        </references>
      </pivotArea>
    </format>
    <format dxfId="4586">
      <pivotArea dataOnly="0" labelOnly="1" fieldPosition="0">
        <references count="2">
          <reference field="0" count="1" selected="0">
            <x v="421"/>
          </reference>
          <reference field="3" count="1">
            <x v="194"/>
          </reference>
        </references>
      </pivotArea>
    </format>
    <format dxfId="4585">
      <pivotArea dataOnly="0" labelOnly="1" fieldPosition="0">
        <references count="2">
          <reference field="0" count="1" selected="0">
            <x v="425"/>
          </reference>
          <reference field="3" count="1">
            <x v="196"/>
          </reference>
        </references>
      </pivotArea>
    </format>
    <format dxfId="4584">
      <pivotArea dataOnly="0" labelOnly="1" fieldPosition="0">
        <references count="2">
          <reference field="0" count="1" selected="0">
            <x v="428"/>
          </reference>
          <reference field="3" count="1">
            <x v="199"/>
          </reference>
        </references>
      </pivotArea>
    </format>
    <format dxfId="4583">
      <pivotArea dataOnly="0" labelOnly="1" fieldPosition="0">
        <references count="2">
          <reference field="0" count="1" selected="0">
            <x v="429"/>
          </reference>
          <reference field="3" count="1">
            <x v="200"/>
          </reference>
        </references>
      </pivotArea>
    </format>
    <format dxfId="4582">
      <pivotArea dataOnly="0" labelOnly="1" fieldPosition="0">
        <references count="2">
          <reference field="0" count="1" selected="0">
            <x v="434"/>
          </reference>
          <reference field="3" count="1">
            <x v="201"/>
          </reference>
        </references>
      </pivotArea>
    </format>
    <format dxfId="4581">
      <pivotArea dataOnly="0" labelOnly="1" fieldPosition="0">
        <references count="2">
          <reference field="0" count="1" selected="0">
            <x v="435"/>
          </reference>
          <reference field="3" count="1">
            <x v="202"/>
          </reference>
        </references>
      </pivotArea>
    </format>
    <format dxfId="4580">
      <pivotArea dataOnly="0" labelOnly="1" fieldPosition="0">
        <references count="2">
          <reference field="0" count="1" selected="0">
            <x v="436"/>
          </reference>
          <reference field="3" count="1">
            <x v="203"/>
          </reference>
        </references>
      </pivotArea>
    </format>
    <format dxfId="4579">
      <pivotArea dataOnly="0" labelOnly="1" fieldPosition="0">
        <references count="2">
          <reference field="0" count="1" selected="0">
            <x v="437"/>
          </reference>
          <reference field="3" count="1">
            <x v="204"/>
          </reference>
        </references>
      </pivotArea>
    </format>
    <format dxfId="4578">
      <pivotArea dataOnly="0" labelOnly="1" fieldPosition="0">
        <references count="2">
          <reference field="0" count="1" selected="0">
            <x v="438"/>
          </reference>
          <reference field="3" count="1">
            <x v="205"/>
          </reference>
        </references>
      </pivotArea>
    </format>
    <format dxfId="4577">
      <pivotArea dataOnly="0" labelOnly="1" fieldPosition="0">
        <references count="2">
          <reference field="0" count="1" selected="0">
            <x v="439"/>
          </reference>
          <reference field="3" count="1">
            <x v="207"/>
          </reference>
        </references>
      </pivotArea>
    </format>
    <format dxfId="4576">
      <pivotArea dataOnly="0" labelOnly="1" fieldPosition="0">
        <references count="2">
          <reference field="0" count="1" selected="0">
            <x v="440"/>
          </reference>
          <reference field="3" count="1">
            <x v="210"/>
          </reference>
        </references>
      </pivotArea>
    </format>
    <format dxfId="4575">
      <pivotArea dataOnly="0" labelOnly="1" fieldPosition="0">
        <references count="2">
          <reference field="0" count="1" selected="0">
            <x v="441"/>
          </reference>
          <reference field="3" count="1">
            <x v="214"/>
          </reference>
        </references>
      </pivotArea>
    </format>
    <format dxfId="4574">
      <pivotArea dataOnly="0" labelOnly="1" fieldPosition="0">
        <references count="2">
          <reference field="0" count="1" selected="0">
            <x v="442"/>
          </reference>
          <reference field="3" count="1">
            <x v="216"/>
          </reference>
        </references>
      </pivotArea>
    </format>
    <format dxfId="4573">
      <pivotArea dataOnly="0" labelOnly="1" fieldPosition="0">
        <references count="2">
          <reference field="0" count="1" selected="0">
            <x v="444"/>
          </reference>
          <reference field="3" count="1">
            <x v="217"/>
          </reference>
        </references>
      </pivotArea>
    </format>
    <format dxfId="4572">
      <pivotArea dataOnly="0" labelOnly="1" fieldPosition="0">
        <references count="2">
          <reference field="0" count="1" selected="0">
            <x v="445"/>
          </reference>
          <reference field="3" count="1">
            <x v="226"/>
          </reference>
        </references>
      </pivotArea>
    </format>
    <format dxfId="4571">
      <pivotArea dataOnly="0" labelOnly="1" fieldPosition="0">
        <references count="2">
          <reference field="0" count="1" selected="0">
            <x v="446"/>
          </reference>
          <reference field="3" count="1">
            <x v="232"/>
          </reference>
        </references>
      </pivotArea>
    </format>
    <format dxfId="4570">
      <pivotArea dataOnly="0" labelOnly="1" fieldPosition="0">
        <references count="2">
          <reference field="0" count="1" selected="0">
            <x v="447"/>
          </reference>
          <reference field="3" count="1">
            <x v="184"/>
          </reference>
        </references>
      </pivotArea>
    </format>
    <format dxfId="4569">
      <pivotArea dataOnly="0" labelOnly="1" fieldPosition="0">
        <references count="2">
          <reference field="0" count="1" selected="0">
            <x v="449"/>
          </reference>
          <reference field="3" count="1">
            <x v="206"/>
          </reference>
        </references>
      </pivotArea>
    </format>
    <format dxfId="4568">
      <pivotArea dataOnly="0" labelOnly="1" fieldPosition="0">
        <references count="2">
          <reference field="0" count="1" selected="0">
            <x v="450"/>
          </reference>
          <reference field="3" count="1">
            <x v="207"/>
          </reference>
        </references>
      </pivotArea>
    </format>
    <format dxfId="4567">
      <pivotArea dataOnly="0" labelOnly="1" fieldPosition="0">
        <references count="2">
          <reference field="0" count="1" selected="0">
            <x v="451"/>
          </reference>
          <reference field="3" count="1">
            <x v="209"/>
          </reference>
        </references>
      </pivotArea>
    </format>
    <format dxfId="4566">
      <pivotArea dataOnly="0" labelOnly="1" fieldPosition="0">
        <references count="2">
          <reference field="0" count="1" selected="0">
            <x v="452"/>
          </reference>
          <reference field="3" count="1">
            <x v="210"/>
          </reference>
        </references>
      </pivotArea>
    </format>
    <format dxfId="4565">
      <pivotArea dataOnly="0" labelOnly="1" fieldPosition="0">
        <references count="2">
          <reference field="0" count="1" selected="0">
            <x v="453"/>
          </reference>
          <reference field="3" count="1">
            <x v="212"/>
          </reference>
        </references>
      </pivotArea>
    </format>
    <format dxfId="4564">
      <pivotArea dataOnly="0" labelOnly="1" fieldPosition="0">
        <references count="2">
          <reference field="0" count="1" selected="0">
            <x v="454"/>
          </reference>
          <reference field="3" count="1">
            <x v="216"/>
          </reference>
        </references>
      </pivotArea>
    </format>
    <format dxfId="4563">
      <pivotArea dataOnly="0" labelOnly="1" fieldPosition="0">
        <references count="2">
          <reference field="0" count="1" selected="0">
            <x v="455"/>
          </reference>
          <reference field="3" count="1">
            <x v="218"/>
          </reference>
        </references>
      </pivotArea>
    </format>
    <format dxfId="4562">
      <pivotArea dataOnly="0" labelOnly="1" fieldPosition="0">
        <references count="2">
          <reference field="0" count="1" selected="0">
            <x v="456"/>
          </reference>
          <reference field="3" count="1">
            <x v="191"/>
          </reference>
        </references>
      </pivotArea>
    </format>
    <format dxfId="4561">
      <pivotArea dataOnly="0" labelOnly="1" fieldPosition="0">
        <references count="2">
          <reference field="0" count="1" selected="0">
            <x v="457"/>
          </reference>
          <reference field="3" count="1">
            <x v="205"/>
          </reference>
        </references>
      </pivotArea>
    </format>
    <format dxfId="4560">
      <pivotArea dataOnly="0" labelOnly="1" fieldPosition="0">
        <references count="2">
          <reference field="0" count="1" selected="0">
            <x v="460"/>
          </reference>
          <reference field="3" count="1">
            <x v="206"/>
          </reference>
        </references>
      </pivotArea>
    </format>
    <format dxfId="4559">
      <pivotArea dataOnly="0" labelOnly="1" fieldPosition="0">
        <references count="2">
          <reference field="0" count="1" selected="0">
            <x v="462"/>
          </reference>
          <reference field="3" count="1">
            <x v="207"/>
          </reference>
        </references>
      </pivotArea>
    </format>
    <format dxfId="4558">
      <pivotArea dataOnly="0" labelOnly="1" fieldPosition="0">
        <references count="2">
          <reference field="0" count="1" selected="0">
            <x v="465"/>
          </reference>
          <reference field="3" count="1">
            <x v="208"/>
          </reference>
        </references>
      </pivotArea>
    </format>
    <format dxfId="4557">
      <pivotArea dataOnly="0" labelOnly="1" fieldPosition="0">
        <references count="2">
          <reference field="0" count="1" selected="0">
            <x v="469"/>
          </reference>
          <reference field="3" count="1">
            <x v="209"/>
          </reference>
        </references>
      </pivotArea>
    </format>
    <format dxfId="4556">
      <pivotArea dataOnly="0" labelOnly="1" fieldPosition="0">
        <references count="2">
          <reference field="0" count="1" selected="0">
            <x v="472"/>
          </reference>
          <reference field="3" count="1">
            <x v="210"/>
          </reference>
        </references>
      </pivotArea>
    </format>
    <format dxfId="4555">
      <pivotArea dataOnly="0" labelOnly="1" fieldPosition="0">
        <references count="2">
          <reference field="0" count="1" selected="0">
            <x v="476"/>
          </reference>
          <reference field="3" count="1">
            <x v="211"/>
          </reference>
        </references>
      </pivotArea>
    </format>
    <format dxfId="4554">
      <pivotArea dataOnly="0" labelOnly="1" fieldPosition="0">
        <references count="2">
          <reference field="0" count="1" selected="0">
            <x v="478"/>
          </reference>
          <reference field="3" count="1">
            <x v="212"/>
          </reference>
        </references>
      </pivotArea>
    </format>
    <format dxfId="4553">
      <pivotArea dataOnly="0" labelOnly="1" fieldPosition="0">
        <references count="2">
          <reference field="0" count="1" selected="0">
            <x v="479"/>
          </reference>
          <reference field="3" count="1">
            <x v="213"/>
          </reference>
        </references>
      </pivotArea>
    </format>
    <format dxfId="4552">
      <pivotArea dataOnly="0" labelOnly="1" fieldPosition="0">
        <references count="2">
          <reference field="0" count="1" selected="0">
            <x v="481"/>
          </reference>
          <reference field="3" count="1">
            <x v="215"/>
          </reference>
        </references>
      </pivotArea>
    </format>
    <format dxfId="4551">
      <pivotArea dataOnly="0" labelOnly="1" fieldPosition="0">
        <references count="2">
          <reference field="0" count="1" selected="0">
            <x v="485"/>
          </reference>
          <reference field="3" count="1">
            <x v="217"/>
          </reference>
        </references>
      </pivotArea>
    </format>
    <format dxfId="4550">
      <pivotArea dataOnly="0" labelOnly="1" fieldPosition="0">
        <references count="2">
          <reference field="0" count="1" selected="0">
            <x v="486"/>
          </reference>
          <reference field="3" count="1">
            <x v="218"/>
          </reference>
        </references>
      </pivotArea>
    </format>
    <format dxfId="4549">
      <pivotArea dataOnly="0" labelOnly="1" fieldPosition="0">
        <references count="2">
          <reference field="0" count="1" selected="0">
            <x v="488"/>
          </reference>
          <reference field="3" count="1">
            <x v="219"/>
          </reference>
        </references>
      </pivotArea>
    </format>
    <format dxfId="4548">
      <pivotArea dataOnly="0" labelOnly="1" fieldPosition="0">
        <references count="2">
          <reference field="0" count="1" selected="0">
            <x v="489"/>
          </reference>
          <reference field="3" count="1">
            <x v="220"/>
          </reference>
        </references>
      </pivotArea>
    </format>
    <format dxfId="4547">
      <pivotArea dataOnly="0" labelOnly="1" fieldPosition="0">
        <references count="2">
          <reference field="0" count="1" selected="0">
            <x v="490"/>
          </reference>
          <reference field="3" count="1">
            <x v="223"/>
          </reference>
        </references>
      </pivotArea>
    </format>
    <format dxfId="4546">
      <pivotArea dataOnly="0" labelOnly="1" fieldPosition="0">
        <references count="2">
          <reference field="0" count="1" selected="0">
            <x v="491"/>
          </reference>
          <reference field="3" count="1">
            <x v="235"/>
          </reference>
        </references>
      </pivotArea>
    </format>
    <format dxfId="4545">
      <pivotArea dataOnly="0" labelOnly="1" fieldPosition="0">
        <references count="2">
          <reference field="0" count="1" selected="0">
            <x v="492"/>
          </reference>
          <reference field="3" count="1">
            <x v="222"/>
          </reference>
        </references>
      </pivotArea>
    </format>
    <format dxfId="4544">
      <pivotArea dataOnly="0" labelOnly="1" fieldPosition="0">
        <references count="2">
          <reference field="0" count="1" selected="0">
            <x v="493"/>
          </reference>
          <reference field="3" count="1">
            <x v="226"/>
          </reference>
        </references>
      </pivotArea>
    </format>
    <format dxfId="4543">
      <pivotArea dataOnly="0" labelOnly="1" fieldPosition="0">
        <references count="2">
          <reference field="0" count="1" selected="0">
            <x v="495"/>
          </reference>
          <reference field="3" count="1">
            <x v="227"/>
          </reference>
        </references>
      </pivotArea>
    </format>
    <format dxfId="4542">
      <pivotArea dataOnly="0" labelOnly="1" fieldPosition="0">
        <references count="2">
          <reference field="0" count="1" selected="0">
            <x v="496"/>
          </reference>
          <reference field="3" count="1">
            <x v="228"/>
          </reference>
        </references>
      </pivotArea>
    </format>
    <format dxfId="4541">
      <pivotArea dataOnly="0" labelOnly="1" fieldPosition="0">
        <references count="2">
          <reference field="0" count="1" selected="0">
            <x v="497"/>
          </reference>
          <reference field="3" count="1">
            <x v="229"/>
          </reference>
        </references>
      </pivotArea>
    </format>
    <format dxfId="4540">
      <pivotArea dataOnly="0" labelOnly="1" fieldPosition="0">
        <references count="2">
          <reference field="0" count="1" selected="0">
            <x v="498"/>
          </reference>
          <reference field="3" count="1">
            <x v="230"/>
          </reference>
        </references>
      </pivotArea>
    </format>
    <format dxfId="4539">
      <pivotArea dataOnly="0" labelOnly="1" fieldPosition="0">
        <references count="2">
          <reference field="0" count="1" selected="0">
            <x v="500"/>
          </reference>
          <reference field="3" count="1">
            <x v="231"/>
          </reference>
        </references>
      </pivotArea>
    </format>
    <format dxfId="4538">
      <pivotArea dataOnly="0" labelOnly="1" fieldPosition="0">
        <references count="2">
          <reference field="0" count="1" selected="0">
            <x v="501"/>
          </reference>
          <reference field="3" count="1">
            <x v="232"/>
          </reference>
        </references>
      </pivotArea>
    </format>
    <format dxfId="4537">
      <pivotArea dataOnly="0" labelOnly="1" fieldPosition="0">
        <references count="2">
          <reference field="0" count="1" selected="0">
            <x v="503"/>
          </reference>
          <reference field="3" count="1">
            <x v="233"/>
          </reference>
        </references>
      </pivotArea>
    </format>
    <format dxfId="4536">
      <pivotArea dataOnly="0" labelOnly="1" fieldPosition="0">
        <references count="2">
          <reference field="0" count="1" selected="0">
            <x v="504"/>
          </reference>
          <reference field="3" count="1">
            <x v="234"/>
          </reference>
        </references>
      </pivotArea>
    </format>
    <format dxfId="4535">
      <pivotArea dataOnly="0" labelOnly="1" fieldPosition="0">
        <references count="2">
          <reference field="0" count="1" selected="0">
            <x v="505"/>
          </reference>
          <reference field="3" count="1">
            <x v="236"/>
          </reference>
        </references>
      </pivotArea>
    </format>
    <format dxfId="4534">
      <pivotArea type="all" dataOnly="0" outline="0" fieldPosition="0"/>
    </format>
    <format dxfId="4533">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532">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531">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30">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4529">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4528">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4527">
      <pivotArea dataOnly="0" labelOnly="1" fieldPosition="0">
        <references count="1">
          <reference field="0" count="50">
            <x v="300"/>
            <x v="301"/>
            <x v="302"/>
            <x v="303"/>
            <x v="304"/>
            <x v="305"/>
            <x v="306"/>
            <x v="307"/>
            <x v="308"/>
            <x v="309"/>
            <x v="310"/>
            <x v="311"/>
            <x v="312"/>
            <x v="313"/>
            <x v="314"/>
            <x v="315"/>
            <x v="317"/>
            <x v="318"/>
            <x v="319"/>
            <x v="320"/>
            <x v="321"/>
            <x v="322"/>
            <x v="323"/>
            <x v="324"/>
            <x v="325"/>
            <x v="326"/>
            <x v="327"/>
            <x v="328"/>
            <x v="329"/>
            <x v="330"/>
            <x v="331"/>
            <x v="332"/>
            <x v="333"/>
            <x v="334"/>
            <x v="335"/>
            <x v="336"/>
            <x v="337"/>
            <x v="338"/>
            <x v="339"/>
            <x v="340"/>
            <x v="341"/>
            <x v="342"/>
            <x v="343"/>
            <x v="344"/>
            <x v="345"/>
            <x v="346"/>
            <x v="347"/>
            <x v="348"/>
            <x v="349"/>
            <x v="350"/>
          </reference>
        </references>
      </pivotArea>
    </format>
    <format dxfId="4526">
      <pivotArea dataOnly="0" labelOnly="1" fieldPosition="0">
        <references count="1">
          <reference field="0" count="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reference>
        </references>
      </pivotArea>
    </format>
    <format dxfId="4525">
      <pivotArea dataOnly="0" labelOnly="1" fieldPosition="0">
        <references count="1">
          <reference field="0" count="5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reference>
        </references>
      </pivotArea>
    </format>
    <format dxfId="4524">
      <pivotArea dataOnly="0" labelOnly="1" fieldPosition="0">
        <references count="1">
          <reference field="0" count="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reference>
        </references>
      </pivotArea>
    </format>
    <format dxfId="4523">
      <pivotArea dataOnly="0" labelOnly="1" fieldPosition="0">
        <references count="1">
          <reference field="0" count="10">
            <x v="501"/>
            <x v="502"/>
            <x v="503"/>
            <x v="504"/>
            <x v="505"/>
            <x v="506"/>
            <x v="507"/>
            <x v="508"/>
            <x v="509"/>
            <x v="510"/>
          </reference>
        </references>
      </pivotArea>
    </format>
    <format dxfId="4522">
      <pivotArea dataOnly="0" labelOnly="1" grandRow="1" outline="0" fieldPosition="0"/>
    </format>
    <format dxfId="4521">
      <pivotArea dataOnly="0" labelOnly="1" fieldPosition="0">
        <references count="2">
          <reference field="0" count="1" selected="0">
            <x v="0"/>
          </reference>
          <reference field="3" count="1">
            <x v="119"/>
          </reference>
        </references>
      </pivotArea>
    </format>
    <format dxfId="4520">
      <pivotArea dataOnly="0" labelOnly="1" fieldPosition="0">
        <references count="2">
          <reference field="0" count="1" selected="0">
            <x v="1"/>
          </reference>
          <reference field="3" count="1">
            <x v="120"/>
          </reference>
        </references>
      </pivotArea>
    </format>
    <format dxfId="4519">
      <pivotArea dataOnly="0" labelOnly="1" fieldPosition="0">
        <references count="2">
          <reference field="0" count="1" selected="0">
            <x v="2"/>
          </reference>
          <reference field="3" count="1">
            <x v="121"/>
          </reference>
        </references>
      </pivotArea>
    </format>
    <format dxfId="4518">
      <pivotArea dataOnly="0" labelOnly="1" fieldPosition="0">
        <references count="2">
          <reference field="0" count="1" selected="0">
            <x v="3"/>
          </reference>
          <reference field="3" count="1">
            <x v="125"/>
          </reference>
        </references>
      </pivotArea>
    </format>
    <format dxfId="4517">
      <pivotArea dataOnly="0" labelOnly="1" fieldPosition="0">
        <references count="2">
          <reference field="0" count="1" selected="0">
            <x v="4"/>
          </reference>
          <reference field="3" count="1">
            <x v="129"/>
          </reference>
        </references>
      </pivotArea>
    </format>
    <format dxfId="4516">
      <pivotArea dataOnly="0" labelOnly="1" fieldPosition="0">
        <references count="2">
          <reference field="0" count="1" selected="0">
            <x v="6"/>
          </reference>
          <reference field="3" count="1">
            <x v="132"/>
          </reference>
        </references>
      </pivotArea>
    </format>
    <format dxfId="4515">
      <pivotArea dataOnly="0" labelOnly="1" fieldPosition="0">
        <references count="2">
          <reference field="0" count="1" selected="0">
            <x v="7"/>
          </reference>
          <reference field="3" count="1">
            <x v="139"/>
          </reference>
        </references>
      </pivotArea>
    </format>
    <format dxfId="4514">
      <pivotArea dataOnly="0" labelOnly="1" fieldPosition="0">
        <references count="2">
          <reference field="0" count="1" selected="0">
            <x v="8"/>
          </reference>
          <reference field="3" count="1">
            <x v="145"/>
          </reference>
        </references>
      </pivotArea>
    </format>
    <format dxfId="4513">
      <pivotArea dataOnly="0" labelOnly="1" fieldPosition="0">
        <references count="2">
          <reference field="0" count="1" selected="0">
            <x v="9"/>
          </reference>
          <reference field="3" count="1">
            <x v="151"/>
          </reference>
        </references>
      </pivotArea>
    </format>
    <format dxfId="4512">
      <pivotArea dataOnly="0" labelOnly="1" fieldPosition="0">
        <references count="2">
          <reference field="0" count="1" selected="0">
            <x v="10"/>
          </reference>
          <reference field="3" count="1">
            <x v="158"/>
          </reference>
        </references>
      </pivotArea>
    </format>
    <format dxfId="4511">
      <pivotArea dataOnly="0" labelOnly="1" fieldPosition="0">
        <references count="2">
          <reference field="0" count="1" selected="0">
            <x v="11"/>
          </reference>
          <reference field="3" count="1">
            <x v="164"/>
          </reference>
        </references>
      </pivotArea>
    </format>
    <format dxfId="4510">
      <pivotArea dataOnly="0" labelOnly="1" fieldPosition="0">
        <references count="2">
          <reference field="0" count="1" selected="0">
            <x v="12"/>
          </reference>
          <reference field="3" count="1">
            <x v="166"/>
          </reference>
        </references>
      </pivotArea>
    </format>
    <format dxfId="4509">
      <pivotArea dataOnly="0" labelOnly="1" fieldPosition="0">
        <references count="2">
          <reference field="0" count="1" selected="0">
            <x v="13"/>
          </reference>
          <reference field="3" count="1">
            <x v="167"/>
          </reference>
        </references>
      </pivotArea>
    </format>
    <format dxfId="4508">
      <pivotArea dataOnly="0" labelOnly="1" fieldPosition="0">
        <references count="2">
          <reference field="0" count="1" selected="0">
            <x v="16"/>
          </reference>
          <reference field="3" count="1">
            <x v="177"/>
          </reference>
        </references>
      </pivotArea>
    </format>
    <format dxfId="4507">
      <pivotArea dataOnly="0" labelOnly="1" fieldPosition="0">
        <references count="2">
          <reference field="0" count="1" selected="0">
            <x v="17"/>
          </reference>
          <reference field="3" count="1">
            <x v="0"/>
          </reference>
        </references>
      </pivotArea>
    </format>
    <format dxfId="4506">
      <pivotArea dataOnly="0" labelOnly="1" fieldPosition="0">
        <references count="2">
          <reference field="0" count="1" selected="0">
            <x v="18"/>
          </reference>
          <reference field="3" count="1">
            <x v="1"/>
          </reference>
        </references>
      </pivotArea>
    </format>
    <format dxfId="4505">
      <pivotArea dataOnly="0" labelOnly="1" fieldPosition="0">
        <references count="2">
          <reference field="0" count="1" selected="0">
            <x v="19"/>
          </reference>
          <reference field="3" count="1">
            <x v="2"/>
          </reference>
        </references>
      </pivotArea>
    </format>
    <format dxfId="4504">
      <pivotArea dataOnly="0" labelOnly="1" fieldPosition="0">
        <references count="2">
          <reference field="0" count="1" selected="0">
            <x v="20"/>
          </reference>
          <reference field="3" count="1">
            <x v="3"/>
          </reference>
        </references>
      </pivotArea>
    </format>
    <format dxfId="4503">
      <pivotArea dataOnly="0" labelOnly="1" fieldPosition="0">
        <references count="2">
          <reference field="0" count="1" selected="0">
            <x v="21"/>
          </reference>
          <reference field="3" count="1">
            <x v="4"/>
          </reference>
        </references>
      </pivotArea>
    </format>
    <format dxfId="4502">
      <pivotArea dataOnly="0" labelOnly="1" fieldPosition="0">
        <references count="2">
          <reference field="0" count="1" selected="0">
            <x v="22"/>
          </reference>
          <reference field="3" count="1">
            <x v="123"/>
          </reference>
        </references>
      </pivotArea>
    </format>
    <format dxfId="4501">
      <pivotArea dataOnly="0" labelOnly="1" fieldPosition="0">
        <references count="2">
          <reference field="0" count="1" selected="0">
            <x v="23"/>
          </reference>
          <reference field="3" count="1">
            <x v="163"/>
          </reference>
        </references>
      </pivotArea>
    </format>
    <format dxfId="4500">
      <pivotArea dataOnly="0" labelOnly="1" fieldPosition="0">
        <references count="2">
          <reference field="0" count="1" selected="0">
            <x v="25"/>
          </reference>
          <reference field="3" count="1">
            <x v="177"/>
          </reference>
        </references>
      </pivotArea>
    </format>
    <format dxfId="4499">
      <pivotArea dataOnly="0" labelOnly="1" fieldPosition="0">
        <references count="2">
          <reference field="0" count="1" selected="0">
            <x v="26"/>
          </reference>
          <reference field="3" count="1">
            <x v="5"/>
          </reference>
        </references>
      </pivotArea>
    </format>
    <format dxfId="4498">
      <pivotArea dataOnly="0" labelOnly="1" fieldPosition="0">
        <references count="2">
          <reference field="0" count="1" selected="0">
            <x v="27"/>
          </reference>
          <reference field="3" count="1">
            <x v="83"/>
          </reference>
        </references>
      </pivotArea>
    </format>
    <format dxfId="4497">
      <pivotArea dataOnly="0" labelOnly="1" fieldPosition="0">
        <references count="2">
          <reference field="0" count="1" selected="0">
            <x v="28"/>
          </reference>
          <reference field="3" count="1">
            <x v="13"/>
          </reference>
        </references>
      </pivotArea>
    </format>
    <format dxfId="4496">
      <pivotArea dataOnly="0" labelOnly="1" fieldPosition="0">
        <references count="2">
          <reference field="0" count="1" selected="0">
            <x v="29"/>
          </reference>
          <reference field="3" count="1">
            <x v="21"/>
          </reference>
        </references>
      </pivotArea>
    </format>
    <format dxfId="4495">
      <pivotArea dataOnly="0" labelOnly="1" fieldPosition="0">
        <references count="2">
          <reference field="0" count="1" selected="0">
            <x v="30"/>
          </reference>
          <reference field="3" count="1">
            <x v="97"/>
          </reference>
        </references>
      </pivotArea>
    </format>
    <format dxfId="4494">
      <pivotArea dataOnly="0" labelOnly="1" fieldPosition="0">
        <references count="2">
          <reference field="0" count="1" selected="0">
            <x v="31"/>
          </reference>
          <reference field="3" count="1">
            <x v="61"/>
          </reference>
        </references>
      </pivotArea>
    </format>
    <format dxfId="4493">
      <pivotArea dataOnly="0" labelOnly="1" fieldPosition="0">
        <references count="2">
          <reference field="0" count="1" selected="0">
            <x v="32"/>
          </reference>
          <reference field="3" count="1">
            <x v="7"/>
          </reference>
        </references>
      </pivotArea>
    </format>
    <format dxfId="4492">
      <pivotArea dataOnly="0" labelOnly="1" fieldPosition="0">
        <references count="2">
          <reference field="0" count="1" selected="0">
            <x v="33"/>
          </reference>
          <reference field="3" count="1">
            <x v="11"/>
          </reference>
        </references>
      </pivotArea>
    </format>
    <format dxfId="4491">
      <pivotArea dataOnly="0" labelOnly="1" fieldPosition="0">
        <references count="2">
          <reference field="0" count="1" selected="0">
            <x v="34"/>
          </reference>
          <reference field="3" count="1">
            <x v="14"/>
          </reference>
        </references>
      </pivotArea>
    </format>
    <format dxfId="4490">
      <pivotArea dataOnly="0" labelOnly="1" fieldPosition="0">
        <references count="2">
          <reference field="0" count="1" selected="0">
            <x v="35"/>
          </reference>
          <reference field="3" count="1">
            <x v="21"/>
          </reference>
        </references>
      </pivotArea>
    </format>
    <format dxfId="4489">
      <pivotArea dataOnly="0" labelOnly="1" fieldPosition="0">
        <references count="2">
          <reference field="0" count="1" selected="0">
            <x v="36"/>
          </reference>
          <reference field="3" count="1">
            <x v="27"/>
          </reference>
        </references>
      </pivotArea>
    </format>
    <format dxfId="4488">
      <pivotArea dataOnly="0" labelOnly="1" fieldPosition="0">
        <references count="2">
          <reference field="0" count="1" selected="0">
            <x v="37"/>
          </reference>
          <reference field="3" count="1">
            <x v="39"/>
          </reference>
        </references>
      </pivotArea>
    </format>
    <format dxfId="4487">
      <pivotArea dataOnly="0" labelOnly="1" fieldPosition="0">
        <references count="2">
          <reference field="0" count="1" selected="0">
            <x v="38"/>
          </reference>
          <reference field="3" count="1">
            <x v="45"/>
          </reference>
        </references>
      </pivotArea>
    </format>
    <format dxfId="4486">
      <pivotArea dataOnly="0" labelOnly="1" fieldPosition="0">
        <references count="2">
          <reference field="0" count="1" selected="0">
            <x v="39"/>
          </reference>
          <reference field="3" count="1">
            <x v="66"/>
          </reference>
        </references>
      </pivotArea>
    </format>
    <format dxfId="4485">
      <pivotArea dataOnly="0" labelOnly="1" fieldPosition="0">
        <references count="2">
          <reference field="0" count="1" selected="0">
            <x v="40"/>
          </reference>
          <reference field="3" count="1">
            <x v="100"/>
          </reference>
        </references>
      </pivotArea>
    </format>
    <format dxfId="4484">
      <pivotArea dataOnly="0" labelOnly="1" fieldPosition="0">
        <references count="2">
          <reference field="0" count="1" selected="0">
            <x v="41"/>
          </reference>
          <reference field="3" count="1">
            <x v="162"/>
          </reference>
        </references>
      </pivotArea>
    </format>
    <format dxfId="4483">
      <pivotArea dataOnly="0" labelOnly="1" fieldPosition="0">
        <references count="2">
          <reference field="0" count="1" selected="0">
            <x v="42"/>
          </reference>
          <reference field="3" count="1">
            <x v="8"/>
          </reference>
        </references>
      </pivotArea>
    </format>
    <format dxfId="4482">
      <pivotArea dataOnly="0" labelOnly="1" fieldPosition="0">
        <references count="2">
          <reference field="0" count="1" selected="0">
            <x v="43"/>
          </reference>
          <reference field="3" count="1">
            <x v="10"/>
          </reference>
        </references>
      </pivotArea>
    </format>
    <format dxfId="4481">
      <pivotArea dataOnly="0" labelOnly="1" fieldPosition="0">
        <references count="2">
          <reference field="0" count="1" selected="0">
            <x v="44"/>
          </reference>
          <reference field="3" count="1">
            <x v="12"/>
          </reference>
        </references>
      </pivotArea>
    </format>
    <format dxfId="4480">
      <pivotArea dataOnly="0" labelOnly="1" fieldPosition="0">
        <references count="2">
          <reference field="0" count="1" selected="0">
            <x v="45"/>
          </reference>
          <reference field="3" count="1">
            <x v="16"/>
          </reference>
        </references>
      </pivotArea>
    </format>
    <format dxfId="4479">
      <pivotArea dataOnly="0" labelOnly="1" fieldPosition="0">
        <references count="2">
          <reference field="0" count="1" selected="0">
            <x v="46"/>
          </reference>
          <reference field="3" count="1">
            <x v="17"/>
          </reference>
        </references>
      </pivotArea>
    </format>
    <format dxfId="4478">
      <pivotArea dataOnly="0" labelOnly="1" fieldPosition="0">
        <references count="2">
          <reference field="0" count="1" selected="0">
            <x v="47"/>
          </reference>
          <reference field="3" count="1">
            <x v="19"/>
          </reference>
        </references>
      </pivotArea>
    </format>
    <format dxfId="4477">
      <pivotArea dataOnly="0" labelOnly="1" fieldPosition="0">
        <references count="2">
          <reference field="0" count="1" selected="0">
            <x v="48"/>
          </reference>
          <reference field="3" count="1">
            <x v="20"/>
          </reference>
        </references>
      </pivotArea>
    </format>
    <format dxfId="4476">
      <pivotArea dataOnly="0" labelOnly="1" fieldPosition="0">
        <references count="2">
          <reference field="0" count="1" selected="0">
            <x v="49"/>
          </reference>
          <reference field="3" count="1">
            <x v="21"/>
          </reference>
        </references>
      </pivotArea>
    </format>
    <format dxfId="4475">
      <pivotArea dataOnly="0" labelOnly="1" fieldPosition="0">
        <references count="2">
          <reference field="0" count="1" selected="0">
            <x v="52"/>
          </reference>
          <reference field="3" count="1">
            <x v="23"/>
          </reference>
        </references>
      </pivotArea>
    </format>
    <format dxfId="4474">
      <pivotArea dataOnly="0" labelOnly="1" fieldPosition="0">
        <references count="2">
          <reference field="0" count="1" selected="0">
            <x v="53"/>
          </reference>
          <reference field="3" count="1">
            <x v="28"/>
          </reference>
        </references>
      </pivotArea>
    </format>
    <format dxfId="4473">
      <pivotArea dataOnly="0" labelOnly="1" fieldPosition="0">
        <references count="2">
          <reference field="0" count="1" selected="0">
            <x v="54"/>
          </reference>
          <reference field="3" count="1">
            <x v="29"/>
          </reference>
        </references>
      </pivotArea>
    </format>
    <format dxfId="4472">
      <pivotArea dataOnly="0" labelOnly="1" fieldPosition="0">
        <references count="2">
          <reference field="0" count="1" selected="0">
            <x v="55"/>
          </reference>
          <reference field="3" count="1">
            <x v="33"/>
          </reference>
        </references>
      </pivotArea>
    </format>
    <format dxfId="4471">
      <pivotArea dataOnly="0" labelOnly="1" fieldPosition="0">
        <references count="2">
          <reference field="0" count="1" selected="0">
            <x v="56"/>
          </reference>
          <reference field="3" count="1">
            <x v="34"/>
          </reference>
        </references>
      </pivotArea>
    </format>
    <format dxfId="4470">
      <pivotArea dataOnly="0" labelOnly="1" fieldPosition="0">
        <references count="2">
          <reference field="0" count="1" selected="0">
            <x v="57"/>
          </reference>
          <reference field="3" count="1">
            <x v="36"/>
          </reference>
        </references>
      </pivotArea>
    </format>
    <format dxfId="4469">
      <pivotArea dataOnly="0" labelOnly="1" fieldPosition="0">
        <references count="2">
          <reference field="0" count="1" selected="0">
            <x v="58"/>
          </reference>
          <reference field="3" count="1">
            <x v="40"/>
          </reference>
        </references>
      </pivotArea>
    </format>
    <format dxfId="4468">
      <pivotArea dataOnly="0" labelOnly="1" fieldPosition="0">
        <references count="2">
          <reference field="0" count="1" selected="0">
            <x v="59"/>
          </reference>
          <reference field="3" count="1">
            <x v="42"/>
          </reference>
        </references>
      </pivotArea>
    </format>
    <format dxfId="4467">
      <pivotArea dataOnly="0" labelOnly="1" fieldPosition="0">
        <references count="2">
          <reference field="0" count="1" selected="0">
            <x v="60"/>
          </reference>
          <reference field="3" count="1">
            <x v="49"/>
          </reference>
        </references>
      </pivotArea>
    </format>
    <format dxfId="4466">
      <pivotArea dataOnly="0" labelOnly="1" fieldPosition="0">
        <references count="2">
          <reference field="0" count="1" selected="0">
            <x v="61"/>
          </reference>
          <reference field="3" count="1">
            <x v="50"/>
          </reference>
        </references>
      </pivotArea>
    </format>
    <format dxfId="4465">
      <pivotArea dataOnly="0" labelOnly="1" fieldPosition="0">
        <references count="2">
          <reference field="0" count="1" selected="0">
            <x v="62"/>
          </reference>
          <reference field="3" count="1">
            <x v="51"/>
          </reference>
        </references>
      </pivotArea>
    </format>
    <format dxfId="4464">
      <pivotArea dataOnly="0" labelOnly="1" fieldPosition="0">
        <references count="2">
          <reference field="0" count="1" selected="0">
            <x v="63"/>
          </reference>
          <reference field="3" count="1">
            <x v="54"/>
          </reference>
        </references>
      </pivotArea>
    </format>
    <format dxfId="4463">
      <pivotArea dataOnly="0" labelOnly="1" fieldPosition="0">
        <references count="2">
          <reference field="0" count="1" selected="0">
            <x v="64"/>
          </reference>
          <reference field="3" count="1">
            <x v="65"/>
          </reference>
        </references>
      </pivotArea>
    </format>
    <format dxfId="4462">
      <pivotArea dataOnly="0" labelOnly="1" fieldPosition="0">
        <references count="2">
          <reference field="0" count="1" selected="0">
            <x v="65"/>
          </reference>
          <reference field="3" count="1">
            <x v="67"/>
          </reference>
        </references>
      </pivotArea>
    </format>
    <format dxfId="4461">
      <pivotArea dataOnly="0" labelOnly="1" fieldPosition="0">
        <references count="2">
          <reference field="0" count="1" selected="0">
            <x v="66"/>
          </reference>
          <reference field="3" count="1">
            <x v="68"/>
          </reference>
        </references>
      </pivotArea>
    </format>
    <format dxfId="4460">
      <pivotArea dataOnly="0" labelOnly="1" fieldPosition="0">
        <references count="2">
          <reference field="0" count="1" selected="0">
            <x v="67"/>
          </reference>
          <reference field="3" count="1">
            <x v="69"/>
          </reference>
        </references>
      </pivotArea>
    </format>
    <format dxfId="4459">
      <pivotArea dataOnly="0" labelOnly="1" fieldPosition="0">
        <references count="2">
          <reference field="0" count="1" selected="0">
            <x v="68"/>
          </reference>
          <reference field="3" count="1">
            <x v="76"/>
          </reference>
        </references>
      </pivotArea>
    </format>
    <format dxfId="4458">
      <pivotArea dataOnly="0" labelOnly="1" fieldPosition="0">
        <references count="2">
          <reference field="0" count="1" selected="0">
            <x v="69"/>
          </reference>
          <reference field="3" count="1">
            <x v="79"/>
          </reference>
        </references>
      </pivotArea>
    </format>
    <format dxfId="4457">
      <pivotArea dataOnly="0" labelOnly="1" fieldPosition="0">
        <references count="2">
          <reference field="0" count="1" selected="0">
            <x v="70"/>
          </reference>
          <reference field="3" count="1">
            <x v="82"/>
          </reference>
        </references>
      </pivotArea>
    </format>
    <format dxfId="4456">
      <pivotArea dataOnly="0" labelOnly="1" fieldPosition="0">
        <references count="2">
          <reference field="0" count="1" selected="0">
            <x v="71"/>
          </reference>
          <reference field="3" count="1">
            <x v="97"/>
          </reference>
        </references>
      </pivotArea>
    </format>
    <format dxfId="4455">
      <pivotArea dataOnly="0" labelOnly="1" fieldPosition="0">
        <references count="2">
          <reference field="0" count="1" selected="0">
            <x v="72"/>
          </reference>
          <reference field="3" count="1">
            <x v="98"/>
          </reference>
        </references>
      </pivotArea>
    </format>
    <format dxfId="4454">
      <pivotArea dataOnly="0" labelOnly="1" fieldPosition="0">
        <references count="2">
          <reference field="0" count="1" selected="0">
            <x v="73"/>
          </reference>
          <reference field="3" count="1">
            <x v="99"/>
          </reference>
        </references>
      </pivotArea>
    </format>
    <format dxfId="4453">
      <pivotArea dataOnly="0" labelOnly="1" fieldPosition="0">
        <references count="2">
          <reference field="0" count="1" selected="0">
            <x v="75"/>
          </reference>
          <reference field="3" count="1">
            <x v="101"/>
          </reference>
        </references>
      </pivotArea>
    </format>
    <format dxfId="4452">
      <pivotArea dataOnly="0" labelOnly="1" fieldPosition="0">
        <references count="2">
          <reference field="0" count="1" selected="0">
            <x v="76"/>
          </reference>
          <reference field="3" count="1">
            <x v="103"/>
          </reference>
        </references>
      </pivotArea>
    </format>
    <format dxfId="4451">
      <pivotArea dataOnly="0" labelOnly="1" fieldPosition="0">
        <references count="2">
          <reference field="0" count="1" selected="0">
            <x v="77"/>
          </reference>
          <reference field="3" count="1">
            <x v="106"/>
          </reference>
        </references>
      </pivotArea>
    </format>
    <format dxfId="4450">
      <pivotArea dataOnly="0" labelOnly="1" fieldPosition="0">
        <references count="2">
          <reference field="0" count="1" selected="0">
            <x v="78"/>
          </reference>
          <reference field="3" count="1">
            <x v="108"/>
          </reference>
        </references>
      </pivotArea>
    </format>
    <format dxfId="4449">
      <pivotArea dataOnly="0" labelOnly="1" fieldPosition="0">
        <references count="2">
          <reference field="0" count="1" selected="0">
            <x v="79"/>
          </reference>
          <reference field="3" count="1">
            <x v="110"/>
          </reference>
        </references>
      </pivotArea>
    </format>
    <format dxfId="4448">
      <pivotArea dataOnly="0" labelOnly="1" fieldPosition="0">
        <references count="2">
          <reference field="0" count="1" selected="0">
            <x v="80"/>
          </reference>
          <reference field="3" count="1">
            <x v="111"/>
          </reference>
        </references>
      </pivotArea>
    </format>
    <format dxfId="4447">
      <pivotArea dataOnly="0" labelOnly="1" fieldPosition="0">
        <references count="2">
          <reference field="0" count="1" selected="0">
            <x v="81"/>
          </reference>
          <reference field="3" count="1">
            <x v="113"/>
          </reference>
        </references>
      </pivotArea>
    </format>
    <format dxfId="4446">
      <pivotArea dataOnly="0" labelOnly="1" fieldPosition="0">
        <references count="2">
          <reference field="0" count="1" selected="0">
            <x v="82"/>
          </reference>
          <reference field="3" count="1">
            <x v="114"/>
          </reference>
        </references>
      </pivotArea>
    </format>
    <format dxfId="4445">
      <pivotArea dataOnly="0" labelOnly="1" fieldPosition="0">
        <references count="2">
          <reference field="0" count="1" selected="0">
            <x v="83"/>
          </reference>
          <reference field="3" count="1">
            <x v="115"/>
          </reference>
        </references>
      </pivotArea>
    </format>
    <format dxfId="4444">
      <pivotArea dataOnly="0" labelOnly="1" fieldPosition="0">
        <references count="2">
          <reference field="0" count="1" selected="0">
            <x v="84"/>
          </reference>
          <reference field="3" count="1">
            <x v="129"/>
          </reference>
        </references>
      </pivotArea>
    </format>
    <format dxfId="4443">
      <pivotArea dataOnly="0" labelOnly="1" fieldPosition="0">
        <references count="2">
          <reference field="0" count="1" selected="0">
            <x v="85"/>
          </reference>
          <reference field="3" count="1">
            <x v="130"/>
          </reference>
        </references>
      </pivotArea>
    </format>
    <format dxfId="4442">
      <pivotArea dataOnly="0" labelOnly="1" fieldPosition="0">
        <references count="2">
          <reference field="0" count="1" selected="0">
            <x v="86"/>
          </reference>
          <reference field="3" count="1">
            <x v="131"/>
          </reference>
        </references>
      </pivotArea>
    </format>
    <format dxfId="4441">
      <pivotArea dataOnly="0" labelOnly="1" fieldPosition="0">
        <references count="2">
          <reference field="0" count="1" selected="0">
            <x v="87"/>
          </reference>
          <reference field="3" count="1">
            <x v="134"/>
          </reference>
        </references>
      </pivotArea>
    </format>
    <format dxfId="4440">
      <pivotArea dataOnly="0" labelOnly="1" fieldPosition="0">
        <references count="2">
          <reference field="0" count="1" selected="0">
            <x v="88"/>
          </reference>
          <reference field="3" count="1">
            <x v="138"/>
          </reference>
        </references>
      </pivotArea>
    </format>
    <format dxfId="4439">
      <pivotArea dataOnly="0" labelOnly="1" fieldPosition="0">
        <references count="2">
          <reference field="0" count="1" selected="0">
            <x v="89"/>
          </reference>
          <reference field="3" count="1">
            <x v="139"/>
          </reference>
        </references>
      </pivotArea>
    </format>
    <format dxfId="4438">
      <pivotArea dataOnly="0" labelOnly="1" fieldPosition="0">
        <references count="2">
          <reference field="0" count="1" selected="0">
            <x v="90"/>
          </reference>
          <reference field="3" count="1">
            <x v="144"/>
          </reference>
        </references>
      </pivotArea>
    </format>
    <format dxfId="4437">
      <pivotArea dataOnly="0" labelOnly="1" fieldPosition="0">
        <references count="2">
          <reference field="0" count="1" selected="0">
            <x v="91"/>
          </reference>
          <reference field="3" count="1">
            <x v="145"/>
          </reference>
        </references>
      </pivotArea>
    </format>
    <format dxfId="4436">
      <pivotArea dataOnly="0" labelOnly="1" fieldPosition="0">
        <references count="2">
          <reference field="0" count="1" selected="0">
            <x v="92"/>
          </reference>
          <reference field="3" count="1">
            <x v="146"/>
          </reference>
        </references>
      </pivotArea>
    </format>
    <format dxfId="4435">
      <pivotArea dataOnly="0" labelOnly="1" fieldPosition="0">
        <references count="2">
          <reference field="0" count="1" selected="0">
            <x v="93"/>
          </reference>
          <reference field="3" count="1">
            <x v="147"/>
          </reference>
        </references>
      </pivotArea>
    </format>
    <format dxfId="4434">
      <pivotArea dataOnly="0" labelOnly="1" fieldPosition="0">
        <references count="2">
          <reference field="0" count="1" selected="0">
            <x v="94"/>
          </reference>
          <reference field="3" count="1">
            <x v="149"/>
          </reference>
        </references>
      </pivotArea>
    </format>
    <format dxfId="4433">
      <pivotArea dataOnly="0" labelOnly="1" fieldPosition="0">
        <references count="2">
          <reference field="0" count="1" selected="0">
            <x v="95"/>
          </reference>
          <reference field="3" count="1">
            <x v="150"/>
          </reference>
        </references>
      </pivotArea>
    </format>
    <format dxfId="4432">
      <pivotArea dataOnly="0" labelOnly="1" fieldPosition="0">
        <references count="2">
          <reference field="0" count="1" selected="0">
            <x v="98"/>
          </reference>
          <reference field="3" count="1">
            <x v="151"/>
          </reference>
        </references>
      </pivotArea>
    </format>
    <format dxfId="4431">
      <pivotArea dataOnly="0" labelOnly="1" fieldPosition="0">
        <references count="2">
          <reference field="0" count="1" selected="0">
            <x v="99"/>
          </reference>
          <reference field="3" count="1">
            <x v="152"/>
          </reference>
        </references>
      </pivotArea>
    </format>
    <format dxfId="4430">
      <pivotArea dataOnly="0" labelOnly="1" fieldPosition="0">
        <references count="2">
          <reference field="0" count="1" selected="0">
            <x v="100"/>
          </reference>
          <reference field="3" count="1">
            <x v="156"/>
          </reference>
        </references>
      </pivotArea>
    </format>
    <format dxfId="4429">
      <pivotArea dataOnly="0" labelOnly="1" fieldPosition="0">
        <references count="2">
          <reference field="0" count="1" selected="0">
            <x v="103"/>
          </reference>
          <reference field="3" count="1">
            <x v="157"/>
          </reference>
        </references>
      </pivotArea>
    </format>
    <format dxfId="4428">
      <pivotArea dataOnly="0" labelOnly="1" fieldPosition="0">
        <references count="2">
          <reference field="0" count="1" selected="0">
            <x v="104"/>
          </reference>
          <reference field="3" count="1">
            <x v="159"/>
          </reference>
        </references>
      </pivotArea>
    </format>
    <format dxfId="4427">
      <pivotArea dataOnly="0" labelOnly="1" fieldPosition="0">
        <references count="2">
          <reference field="0" count="1" selected="0">
            <x v="106"/>
          </reference>
          <reference field="3" count="1">
            <x v="162"/>
          </reference>
        </references>
      </pivotArea>
    </format>
    <format dxfId="4426">
      <pivotArea dataOnly="0" labelOnly="1" fieldPosition="0">
        <references count="2">
          <reference field="0" count="1" selected="0">
            <x v="107"/>
          </reference>
          <reference field="3" count="1">
            <x v="25"/>
          </reference>
        </references>
      </pivotArea>
    </format>
    <format dxfId="4425">
      <pivotArea dataOnly="0" labelOnly="1" fieldPosition="0">
        <references count="2">
          <reference field="0" count="1" selected="0">
            <x v="108"/>
          </reference>
          <reference field="3" count="1">
            <x v="30"/>
          </reference>
        </references>
      </pivotArea>
    </format>
    <format dxfId="4424">
      <pivotArea dataOnly="0" labelOnly="1" fieldPosition="0">
        <references count="2">
          <reference field="0" count="1" selected="0">
            <x v="109"/>
          </reference>
          <reference field="3" count="1">
            <x v="31"/>
          </reference>
        </references>
      </pivotArea>
    </format>
    <format dxfId="4423">
      <pivotArea dataOnly="0" labelOnly="1" fieldPosition="0">
        <references count="2">
          <reference field="0" count="1" selected="0">
            <x v="110"/>
          </reference>
          <reference field="3" count="1">
            <x v="35"/>
          </reference>
        </references>
      </pivotArea>
    </format>
    <format dxfId="4422">
      <pivotArea dataOnly="0" labelOnly="1" fieldPosition="0">
        <references count="2">
          <reference field="0" count="1" selected="0">
            <x v="111"/>
          </reference>
          <reference field="3" count="1">
            <x v="41"/>
          </reference>
        </references>
      </pivotArea>
    </format>
    <format dxfId="4421">
      <pivotArea dataOnly="0" labelOnly="1" fieldPosition="0">
        <references count="2">
          <reference field="0" count="1" selected="0">
            <x v="112"/>
          </reference>
          <reference field="3" count="1">
            <x v="46"/>
          </reference>
        </references>
      </pivotArea>
    </format>
    <format dxfId="4420">
      <pivotArea dataOnly="0" labelOnly="1" fieldPosition="0">
        <references count="2">
          <reference field="0" count="1" selected="0">
            <x v="113"/>
          </reference>
          <reference field="3" count="1">
            <x v="52"/>
          </reference>
        </references>
      </pivotArea>
    </format>
    <format dxfId="4419">
      <pivotArea dataOnly="0" labelOnly="1" fieldPosition="0">
        <references count="2">
          <reference field="0" count="1" selected="0">
            <x v="114"/>
          </reference>
          <reference field="3" count="1">
            <x v="53"/>
          </reference>
        </references>
      </pivotArea>
    </format>
    <format dxfId="4418">
      <pivotArea dataOnly="0" labelOnly="1" fieldPosition="0">
        <references count="2">
          <reference field="0" count="1" selected="0">
            <x v="115"/>
          </reference>
          <reference field="3" count="1">
            <x v="60"/>
          </reference>
        </references>
      </pivotArea>
    </format>
    <format dxfId="4417">
      <pivotArea dataOnly="0" labelOnly="1" fieldPosition="0">
        <references count="2">
          <reference field="0" count="1" selected="0">
            <x v="116"/>
          </reference>
          <reference field="3" count="1">
            <x v="105"/>
          </reference>
        </references>
      </pivotArea>
    </format>
    <format dxfId="4416">
      <pivotArea dataOnly="0" labelOnly="1" fieldPosition="0">
        <references count="2">
          <reference field="0" count="1" selected="0">
            <x v="117"/>
          </reference>
          <reference field="3" count="1">
            <x v="32"/>
          </reference>
        </references>
      </pivotArea>
    </format>
    <format dxfId="4415">
      <pivotArea dataOnly="0" labelOnly="1" fieldPosition="0">
        <references count="2">
          <reference field="0" count="1" selected="0">
            <x v="118"/>
          </reference>
          <reference field="3" count="1">
            <x v="43"/>
          </reference>
        </references>
      </pivotArea>
    </format>
    <format dxfId="4414">
      <pivotArea dataOnly="0" labelOnly="1" fieldPosition="0">
        <references count="2">
          <reference field="0" count="1" selected="0">
            <x v="119"/>
          </reference>
          <reference field="3" count="1">
            <x v="80"/>
          </reference>
        </references>
      </pivotArea>
    </format>
    <format dxfId="4413">
      <pivotArea dataOnly="0" labelOnly="1" fieldPosition="0">
        <references count="2">
          <reference field="0" count="1" selected="0">
            <x v="120"/>
          </reference>
          <reference field="3" count="1">
            <x v="81"/>
          </reference>
        </references>
      </pivotArea>
    </format>
    <format dxfId="4412">
      <pivotArea dataOnly="0" labelOnly="1" fieldPosition="0">
        <references count="2">
          <reference field="0" count="1" selected="0">
            <x v="121"/>
          </reference>
          <reference field="3" count="1">
            <x v="106"/>
          </reference>
        </references>
      </pivotArea>
    </format>
    <format dxfId="4411">
      <pivotArea dataOnly="0" labelOnly="1" fieldPosition="0">
        <references count="2">
          <reference field="0" count="1" selected="0">
            <x v="122"/>
          </reference>
          <reference field="3" count="1">
            <x v="113"/>
          </reference>
        </references>
      </pivotArea>
    </format>
    <format dxfId="4410">
      <pivotArea dataOnly="0" labelOnly="1" fieldPosition="0">
        <references count="2">
          <reference field="0" count="1" selected="0">
            <x v="123"/>
          </reference>
          <reference field="3" count="1">
            <x v="163"/>
          </reference>
        </references>
      </pivotArea>
    </format>
    <format dxfId="4409">
      <pivotArea dataOnly="0" labelOnly="1" fieldPosition="0">
        <references count="2">
          <reference field="0" count="1" selected="0">
            <x v="125"/>
          </reference>
          <reference field="3" count="1">
            <x v="165"/>
          </reference>
        </references>
      </pivotArea>
    </format>
    <format dxfId="4408">
      <pivotArea dataOnly="0" labelOnly="1" fieldPosition="0">
        <references count="2">
          <reference field="0" count="1" selected="0">
            <x v="126"/>
          </reference>
          <reference field="3" count="1">
            <x v="166"/>
          </reference>
        </references>
      </pivotArea>
    </format>
    <format dxfId="4407">
      <pivotArea dataOnly="0" labelOnly="1" fieldPosition="0">
        <references count="2">
          <reference field="0" count="1" selected="0">
            <x v="129"/>
          </reference>
          <reference field="3" count="1">
            <x v="167"/>
          </reference>
        </references>
      </pivotArea>
    </format>
    <format dxfId="4406">
      <pivotArea dataOnly="0" labelOnly="1" fieldPosition="0">
        <references count="2">
          <reference field="0" count="1" selected="0">
            <x v="130"/>
          </reference>
          <reference field="3" count="1">
            <x v="168"/>
          </reference>
        </references>
      </pivotArea>
    </format>
    <format dxfId="4405">
      <pivotArea dataOnly="0" labelOnly="1" fieldPosition="0">
        <references count="2">
          <reference field="0" count="1" selected="0">
            <x v="132"/>
          </reference>
          <reference field="3" count="1">
            <x v="169"/>
          </reference>
        </references>
      </pivotArea>
    </format>
    <format dxfId="4404">
      <pivotArea dataOnly="0" labelOnly="1" fieldPosition="0">
        <references count="2">
          <reference field="0" count="1" selected="0">
            <x v="133"/>
          </reference>
          <reference field="3" count="1">
            <x v="171"/>
          </reference>
        </references>
      </pivotArea>
    </format>
    <format dxfId="4403">
      <pivotArea dataOnly="0" labelOnly="1" fieldPosition="0">
        <references count="2">
          <reference field="0" count="1" selected="0">
            <x v="135"/>
          </reference>
          <reference field="3" count="1">
            <x v="172"/>
          </reference>
        </references>
      </pivotArea>
    </format>
    <format dxfId="4402">
      <pivotArea dataOnly="0" labelOnly="1" fieldPosition="0">
        <references count="2">
          <reference field="0" count="1" selected="0">
            <x v="138"/>
          </reference>
          <reference field="3" count="1">
            <x v="173"/>
          </reference>
        </references>
      </pivotArea>
    </format>
    <format dxfId="4401">
      <pivotArea dataOnly="0" labelOnly="1" fieldPosition="0">
        <references count="2">
          <reference field="0" count="1" selected="0">
            <x v="139"/>
          </reference>
          <reference field="3" count="1">
            <x v="176"/>
          </reference>
        </references>
      </pivotArea>
    </format>
    <format dxfId="4400">
      <pivotArea dataOnly="0" labelOnly="1" fieldPosition="0">
        <references count="2">
          <reference field="0" count="1" selected="0">
            <x v="140"/>
          </reference>
          <reference field="3" count="1">
            <x v="177"/>
          </reference>
        </references>
      </pivotArea>
    </format>
    <format dxfId="4399">
      <pivotArea dataOnly="0" labelOnly="1" fieldPosition="0">
        <references count="2">
          <reference field="0" count="1" selected="0">
            <x v="141"/>
          </reference>
          <reference field="3" count="1">
            <x v="178"/>
          </reference>
        </references>
      </pivotArea>
    </format>
    <format dxfId="4398">
      <pivotArea dataOnly="0" labelOnly="1" fieldPosition="0">
        <references count="2">
          <reference field="0" count="1" selected="0">
            <x v="143"/>
          </reference>
          <reference field="3" count="1">
            <x v="180"/>
          </reference>
        </references>
      </pivotArea>
    </format>
    <format dxfId="4397">
      <pivotArea dataOnly="0" labelOnly="1" fieldPosition="0">
        <references count="2">
          <reference field="0" count="1" selected="0">
            <x v="144"/>
          </reference>
          <reference field="3" count="1">
            <x v="181"/>
          </reference>
        </references>
      </pivotArea>
    </format>
    <format dxfId="4396">
      <pivotArea dataOnly="0" labelOnly="1" fieldPosition="0">
        <references count="2">
          <reference field="0" count="1" selected="0">
            <x v="147"/>
          </reference>
          <reference field="3" count="1">
            <x v="182"/>
          </reference>
        </references>
      </pivotArea>
    </format>
    <format dxfId="4395">
      <pivotArea dataOnly="0" labelOnly="1" fieldPosition="0">
        <references count="2">
          <reference field="0" count="1" selected="0">
            <x v="148"/>
          </reference>
          <reference field="3" count="1">
            <x v="183"/>
          </reference>
        </references>
      </pivotArea>
    </format>
    <format dxfId="4394">
      <pivotArea dataOnly="0" labelOnly="1" fieldPosition="0">
        <references count="2">
          <reference field="0" count="1" selected="0">
            <x v="149"/>
          </reference>
          <reference field="3" count="1">
            <x v="185"/>
          </reference>
        </references>
      </pivotArea>
    </format>
    <format dxfId="4393">
      <pivotArea dataOnly="0" labelOnly="1" fieldPosition="0">
        <references count="2">
          <reference field="0" count="1" selected="0">
            <x v="150"/>
          </reference>
          <reference field="3" count="1">
            <x v="195"/>
          </reference>
        </references>
      </pivotArea>
    </format>
    <format dxfId="4392">
      <pivotArea dataOnly="0" labelOnly="1" fieldPosition="0">
        <references count="2">
          <reference field="0" count="1" selected="0">
            <x v="154"/>
          </reference>
          <reference field="3" count="1">
            <x v="196"/>
          </reference>
        </references>
      </pivotArea>
    </format>
    <format dxfId="4391">
      <pivotArea dataOnly="0" labelOnly="1" fieldPosition="0">
        <references count="2">
          <reference field="0" count="1" selected="0">
            <x v="157"/>
          </reference>
          <reference field="3" count="1">
            <x v="199"/>
          </reference>
        </references>
      </pivotArea>
    </format>
    <format dxfId="4390">
      <pivotArea dataOnly="0" labelOnly="1" fieldPosition="0">
        <references count="2">
          <reference field="0" count="1" selected="0">
            <x v="158"/>
          </reference>
          <reference field="3" count="1">
            <x v="201"/>
          </reference>
        </references>
      </pivotArea>
    </format>
    <format dxfId="4389">
      <pivotArea dataOnly="0" labelOnly="1" fieldPosition="0">
        <references count="2">
          <reference field="0" count="1" selected="0">
            <x v="159"/>
          </reference>
          <reference field="3" count="1">
            <x v="225"/>
          </reference>
        </references>
      </pivotArea>
    </format>
    <format dxfId="4388">
      <pivotArea dataOnly="0" labelOnly="1" fieldPosition="0">
        <references count="2">
          <reference field="0" count="1" selected="0">
            <x v="160"/>
          </reference>
          <reference field="3" count="1">
            <x v="237"/>
          </reference>
        </references>
      </pivotArea>
    </format>
    <format dxfId="4387">
      <pivotArea dataOnly="0" labelOnly="1" fieldPosition="0">
        <references count="2">
          <reference field="0" count="1" selected="0">
            <x v="161"/>
          </reference>
          <reference field="3" count="1">
            <x v="239"/>
          </reference>
        </references>
      </pivotArea>
    </format>
    <format dxfId="4386">
      <pivotArea dataOnly="0" labelOnly="1" fieldPosition="0">
        <references count="2">
          <reference field="0" count="1" selected="0">
            <x v="162"/>
          </reference>
          <reference field="3" count="1">
            <x v="169"/>
          </reference>
        </references>
      </pivotArea>
    </format>
    <format dxfId="4385">
      <pivotArea dataOnly="0" labelOnly="1" fieldPosition="0">
        <references count="2">
          <reference field="0" count="1" selected="0">
            <x v="163"/>
          </reference>
          <reference field="3" count="1">
            <x v="9"/>
          </reference>
        </references>
      </pivotArea>
    </format>
    <format dxfId="4384">
      <pivotArea dataOnly="0" labelOnly="1" fieldPosition="0">
        <references count="2">
          <reference field="0" count="1" selected="0">
            <x v="164"/>
          </reference>
          <reference field="3" count="1">
            <x v="15"/>
          </reference>
        </references>
      </pivotArea>
    </format>
    <format dxfId="4383">
      <pivotArea dataOnly="0" labelOnly="1" fieldPosition="0">
        <references count="2">
          <reference field="0" count="1" selected="0">
            <x v="165"/>
          </reference>
          <reference field="3" count="1">
            <x v="24"/>
          </reference>
        </references>
      </pivotArea>
    </format>
    <format dxfId="4382">
      <pivotArea dataOnly="0" labelOnly="1" fieldPosition="0">
        <references count="2">
          <reference field="0" count="1" selected="0">
            <x v="166"/>
          </reference>
          <reference field="3" count="1">
            <x v="26"/>
          </reference>
        </references>
      </pivotArea>
    </format>
    <format dxfId="4381">
      <pivotArea dataOnly="0" labelOnly="1" fieldPosition="0">
        <references count="2">
          <reference field="0" count="1" selected="0">
            <x v="167"/>
          </reference>
          <reference field="3" count="1">
            <x v="37"/>
          </reference>
        </references>
      </pivotArea>
    </format>
    <format dxfId="4380">
      <pivotArea dataOnly="0" labelOnly="1" fieldPosition="0">
        <references count="2">
          <reference field="0" count="1" selected="0">
            <x v="168"/>
          </reference>
          <reference field="3" count="1">
            <x v="38"/>
          </reference>
        </references>
      </pivotArea>
    </format>
    <format dxfId="4379">
      <pivotArea dataOnly="0" labelOnly="1" fieldPosition="0">
        <references count="2">
          <reference field="0" count="1" selected="0">
            <x v="169"/>
          </reference>
          <reference field="3" count="1">
            <x v="77"/>
          </reference>
        </references>
      </pivotArea>
    </format>
    <format dxfId="4378">
      <pivotArea dataOnly="0" labelOnly="1" fieldPosition="0">
        <references count="2">
          <reference field="0" count="1" selected="0">
            <x v="170"/>
          </reference>
          <reference field="3" count="1">
            <x v="96"/>
          </reference>
        </references>
      </pivotArea>
    </format>
    <format dxfId="4377">
      <pivotArea dataOnly="0" labelOnly="1" fieldPosition="0">
        <references count="2">
          <reference field="0" count="1" selected="0">
            <x v="172"/>
          </reference>
          <reference field="3" count="1">
            <x v="99"/>
          </reference>
        </references>
      </pivotArea>
    </format>
    <format dxfId="4376">
      <pivotArea dataOnly="0" labelOnly="1" fieldPosition="0">
        <references count="2">
          <reference field="0" count="1" selected="0">
            <x v="173"/>
          </reference>
          <reference field="3" count="1">
            <x v="101"/>
          </reference>
        </references>
      </pivotArea>
    </format>
    <format dxfId="4375">
      <pivotArea dataOnly="0" labelOnly="1" fieldPosition="0">
        <references count="2">
          <reference field="0" count="1" selected="0">
            <x v="175"/>
          </reference>
          <reference field="3" count="1">
            <x v="104"/>
          </reference>
        </references>
      </pivotArea>
    </format>
    <format dxfId="4374">
      <pivotArea dataOnly="0" labelOnly="1" fieldPosition="0">
        <references count="2">
          <reference field="0" count="1" selected="0">
            <x v="176"/>
          </reference>
          <reference field="3" count="1">
            <x v="106"/>
          </reference>
        </references>
      </pivotArea>
    </format>
    <format dxfId="4373">
      <pivotArea dataOnly="0" labelOnly="1" fieldPosition="0">
        <references count="2">
          <reference field="0" count="1" selected="0">
            <x v="177"/>
          </reference>
          <reference field="3" count="1">
            <x v="107"/>
          </reference>
        </references>
      </pivotArea>
    </format>
    <format dxfId="4372">
      <pivotArea dataOnly="0" labelOnly="1" fieldPosition="0">
        <references count="2">
          <reference field="0" count="1" selected="0">
            <x v="178"/>
          </reference>
          <reference field="3" count="1">
            <x v="112"/>
          </reference>
        </references>
      </pivotArea>
    </format>
    <format dxfId="4371">
      <pivotArea dataOnly="0" labelOnly="1" fieldPosition="0">
        <references count="2">
          <reference field="0" count="1" selected="0">
            <x v="179"/>
          </reference>
          <reference field="3" count="1">
            <x v="114"/>
          </reference>
        </references>
      </pivotArea>
    </format>
    <format dxfId="4370">
      <pivotArea dataOnly="0" labelOnly="1" fieldPosition="0">
        <references count="2">
          <reference field="0" count="1" selected="0">
            <x v="180"/>
          </reference>
          <reference field="3" count="1">
            <x v="124"/>
          </reference>
        </references>
      </pivotArea>
    </format>
    <format dxfId="4369">
      <pivotArea dataOnly="0" labelOnly="1" fieldPosition="0">
        <references count="2">
          <reference field="0" count="1" selected="0">
            <x v="182"/>
          </reference>
          <reference field="3" count="1">
            <x v="125"/>
          </reference>
        </references>
      </pivotArea>
    </format>
    <format dxfId="4368">
      <pivotArea dataOnly="0" labelOnly="1" fieldPosition="0">
        <references count="2">
          <reference field="0" count="1" selected="0">
            <x v="183"/>
          </reference>
          <reference field="3" count="1">
            <x v="126"/>
          </reference>
        </references>
      </pivotArea>
    </format>
    <format dxfId="4367">
      <pivotArea dataOnly="0" labelOnly="1" fieldPosition="0">
        <references count="2">
          <reference field="0" count="1" selected="0">
            <x v="185"/>
          </reference>
          <reference field="3" count="1">
            <x v="127"/>
          </reference>
        </references>
      </pivotArea>
    </format>
    <format dxfId="4366">
      <pivotArea dataOnly="0" labelOnly="1" fieldPosition="0">
        <references count="2">
          <reference field="0" count="1" selected="0">
            <x v="186"/>
          </reference>
          <reference field="3" count="1">
            <x v="136"/>
          </reference>
        </references>
      </pivotArea>
    </format>
    <format dxfId="4365">
      <pivotArea dataOnly="0" labelOnly="1" fieldPosition="0">
        <references count="2">
          <reference field="0" count="1" selected="0">
            <x v="187"/>
          </reference>
          <reference field="3" count="1">
            <x v="137"/>
          </reference>
        </references>
      </pivotArea>
    </format>
    <format dxfId="4364">
      <pivotArea dataOnly="0" labelOnly="1" fieldPosition="0">
        <references count="2">
          <reference field="0" count="1" selected="0">
            <x v="189"/>
          </reference>
          <reference field="3" count="1">
            <x v="138"/>
          </reference>
        </references>
      </pivotArea>
    </format>
    <format dxfId="4363">
      <pivotArea dataOnly="0" labelOnly="1" fieldPosition="0">
        <references count="2">
          <reference field="0" count="1" selected="0">
            <x v="190"/>
          </reference>
          <reference field="3" count="1">
            <x v="139"/>
          </reference>
        </references>
      </pivotArea>
    </format>
    <format dxfId="4362">
      <pivotArea dataOnly="0" labelOnly="1" fieldPosition="0">
        <references count="2">
          <reference field="0" count="1" selected="0">
            <x v="192"/>
          </reference>
          <reference field="3" count="1">
            <x v="140"/>
          </reference>
        </references>
      </pivotArea>
    </format>
    <format dxfId="4361">
      <pivotArea dataOnly="0" labelOnly="1" fieldPosition="0">
        <references count="2">
          <reference field="0" count="1" selected="0">
            <x v="193"/>
          </reference>
          <reference field="3" count="1">
            <x v="142"/>
          </reference>
        </references>
      </pivotArea>
    </format>
    <format dxfId="4360">
      <pivotArea dataOnly="0" labelOnly="1" fieldPosition="0">
        <references count="2">
          <reference field="0" count="1" selected="0">
            <x v="195"/>
          </reference>
          <reference field="3" count="1">
            <x v="143"/>
          </reference>
        </references>
      </pivotArea>
    </format>
    <format dxfId="4359">
      <pivotArea dataOnly="0" labelOnly="1" fieldPosition="0">
        <references count="2">
          <reference field="0" count="1" selected="0">
            <x v="197"/>
          </reference>
          <reference field="3" count="1">
            <x v="144"/>
          </reference>
        </references>
      </pivotArea>
    </format>
    <format dxfId="4358">
      <pivotArea dataOnly="0" labelOnly="1" fieldPosition="0">
        <references count="2">
          <reference field="0" count="1" selected="0">
            <x v="198"/>
          </reference>
          <reference field="3" count="1">
            <x v="145"/>
          </reference>
        </references>
      </pivotArea>
    </format>
    <format dxfId="4357">
      <pivotArea dataOnly="0" labelOnly="1" fieldPosition="0">
        <references count="2">
          <reference field="0" count="1" selected="0">
            <x v="200"/>
          </reference>
          <reference field="3" count="1">
            <x v="147"/>
          </reference>
        </references>
      </pivotArea>
    </format>
    <format dxfId="4356">
      <pivotArea dataOnly="0" labelOnly="1" fieldPosition="0">
        <references count="2">
          <reference field="0" count="1" selected="0">
            <x v="203"/>
          </reference>
          <reference field="3" count="1">
            <x v="148"/>
          </reference>
        </references>
      </pivotArea>
    </format>
    <format dxfId="4355">
      <pivotArea dataOnly="0" labelOnly="1" fieldPosition="0">
        <references count="2">
          <reference field="0" count="1" selected="0">
            <x v="205"/>
          </reference>
          <reference field="3" count="1">
            <x v="151"/>
          </reference>
        </references>
      </pivotArea>
    </format>
    <format dxfId="4354">
      <pivotArea dataOnly="0" labelOnly="1" fieldPosition="0">
        <references count="2">
          <reference field="0" count="1" selected="0">
            <x v="206"/>
          </reference>
          <reference field="3" count="1">
            <x v="153"/>
          </reference>
        </references>
      </pivotArea>
    </format>
    <format dxfId="4353">
      <pivotArea dataOnly="0" labelOnly="1" fieldPosition="0">
        <references count="2">
          <reference field="0" count="1" selected="0">
            <x v="207"/>
          </reference>
          <reference field="3" count="1">
            <x v="154"/>
          </reference>
        </references>
      </pivotArea>
    </format>
    <format dxfId="4352">
      <pivotArea dataOnly="0" labelOnly="1" fieldPosition="0">
        <references count="2">
          <reference field="0" count="1" selected="0">
            <x v="209"/>
          </reference>
          <reference field="3" count="1">
            <x v="155"/>
          </reference>
        </references>
      </pivotArea>
    </format>
    <format dxfId="4351">
      <pivotArea dataOnly="0" labelOnly="1" fieldPosition="0">
        <references count="2">
          <reference field="0" count="1" selected="0">
            <x v="212"/>
          </reference>
          <reference field="3" count="1">
            <x v="156"/>
          </reference>
        </references>
      </pivotArea>
    </format>
    <format dxfId="4350">
      <pivotArea dataOnly="0" labelOnly="1" fieldPosition="0">
        <references count="2">
          <reference field="0" count="1" selected="0">
            <x v="214"/>
          </reference>
          <reference field="3" count="1">
            <x v="157"/>
          </reference>
        </references>
      </pivotArea>
    </format>
    <format dxfId="4349">
      <pivotArea dataOnly="0" labelOnly="1" fieldPosition="0">
        <references count="2">
          <reference field="0" count="1" selected="0">
            <x v="215"/>
          </reference>
          <reference field="3" count="1">
            <x v="158"/>
          </reference>
        </references>
      </pivotArea>
    </format>
    <format dxfId="4348">
      <pivotArea dataOnly="0" labelOnly="1" fieldPosition="0">
        <references count="2">
          <reference field="0" count="1" selected="0">
            <x v="216"/>
          </reference>
          <reference field="3" count="1">
            <x v="159"/>
          </reference>
        </references>
      </pivotArea>
    </format>
    <format dxfId="4347">
      <pivotArea dataOnly="0" labelOnly="1" fieldPosition="0">
        <references count="2">
          <reference field="0" count="1" selected="0">
            <x v="218"/>
          </reference>
          <reference field="3" count="1">
            <x v="161"/>
          </reference>
        </references>
      </pivotArea>
    </format>
    <format dxfId="4346">
      <pivotArea dataOnly="0" labelOnly="1" fieldPosition="0">
        <references count="2">
          <reference field="0" count="1" selected="0">
            <x v="219"/>
          </reference>
          <reference field="3" count="1">
            <x v="162"/>
          </reference>
        </references>
      </pivotArea>
    </format>
    <format dxfId="4345">
      <pivotArea dataOnly="0" labelOnly="1" fieldPosition="0">
        <references count="2">
          <reference field="0" count="1" selected="0">
            <x v="221"/>
          </reference>
          <reference field="3" count="1">
            <x v="163"/>
          </reference>
        </references>
      </pivotArea>
    </format>
    <format dxfId="4344">
      <pivotArea dataOnly="0" labelOnly="1" fieldPosition="0">
        <references count="2">
          <reference field="0" count="1" selected="0">
            <x v="223"/>
          </reference>
          <reference field="3" count="1">
            <x v="165"/>
          </reference>
        </references>
      </pivotArea>
    </format>
    <format dxfId="4343">
      <pivotArea dataOnly="0" labelOnly="1" fieldPosition="0">
        <references count="2">
          <reference field="0" count="1" selected="0">
            <x v="225"/>
          </reference>
          <reference field="3" count="1">
            <x v="169"/>
          </reference>
        </references>
      </pivotArea>
    </format>
    <format dxfId="4342">
      <pivotArea dataOnly="0" labelOnly="1" fieldPosition="0">
        <references count="2">
          <reference field="0" count="1" selected="0">
            <x v="226"/>
          </reference>
          <reference field="3" count="1">
            <x v="170"/>
          </reference>
        </references>
      </pivotArea>
    </format>
    <format dxfId="4341">
      <pivotArea dataOnly="0" labelOnly="1" fieldPosition="0">
        <references count="2">
          <reference field="0" count="1" selected="0">
            <x v="227"/>
          </reference>
          <reference field="3" count="1">
            <x v="172"/>
          </reference>
        </references>
      </pivotArea>
    </format>
    <format dxfId="4340">
      <pivotArea dataOnly="0" labelOnly="1" fieldPosition="0">
        <references count="2">
          <reference field="0" count="1" selected="0">
            <x v="228"/>
          </reference>
          <reference field="3" count="1">
            <x v="173"/>
          </reference>
        </references>
      </pivotArea>
    </format>
    <format dxfId="4339">
      <pivotArea dataOnly="0" labelOnly="1" fieldPosition="0">
        <references count="2">
          <reference field="0" count="1" selected="0">
            <x v="231"/>
          </reference>
          <reference field="3" count="1">
            <x v="174"/>
          </reference>
        </references>
      </pivotArea>
    </format>
    <format dxfId="4338">
      <pivotArea dataOnly="0" labelOnly="1" fieldPosition="0">
        <references count="2">
          <reference field="0" count="1" selected="0">
            <x v="234"/>
          </reference>
          <reference field="3" count="1">
            <x v="175"/>
          </reference>
        </references>
      </pivotArea>
    </format>
    <format dxfId="4337">
      <pivotArea dataOnly="0" labelOnly="1" fieldPosition="0">
        <references count="2">
          <reference field="0" count="1" selected="0">
            <x v="238"/>
          </reference>
          <reference field="3" count="1">
            <x v="179"/>
          </reference>
        </references>
      </pivotArea>
    </format>
    <format dxfId="4336">
      <pivotArea dataOnly="0" labelOnly="1" fieldPosition="0">
        <references count="2">
          <reference field="0" count="1" selected="0">
            <x v="239"/>
          </reference>
          <reference field="3" count="1">
            <x v="181"/>
          </reference>
        </references>
      </pivotArea>
    </format>
    <format dxfId="4335">
      <pivotArea dataOnly="0" labelOnly="1" fieldPosition="0">
        <references count="2">
          <reference field="0" count="1" selected="0">
            <x v="241"/>
          </reference>
          <reference field="3" count="1">
            <x v="185"/>
          </reference>
        </references>
      </pivotArea>
    </format>
    <format dxfId="4334">
      <pivotArea dataOnly="0" labelOnly="1" fieldPosition="0">
        <references count="2">
          <reference field="0" count="1" selected="0">
            <x v="242"/>
          </reference>
          <reference field="3" count="1">
            <x v="186"/>
          </reference>
        </references>
      </pivotArea>
    </format>
    <format dxfId="4333">
      <pivotArea dataOnly="0" labelOnly="1" fieldPosition="0">
        <references count="2">
          <reference field="0" count="1" selected="0">
            <x v="243"/>
          </reference>
          <reference field="3" count="1">
            <x v="188"/>
          </reference>
        </references>
      </pivotArea>
    </format>
    <format dxfId="4332">
      <pivotArea dataOnly="0" labelOnly="1" fieldPosition="0">
        <references count="2">
          <reference field="0" count="1" selected="0">
            <x v="244"/>
          </reference>
          <reference field="3" count="1">
            <x v="190"/>
          </reference>
        </references>
      </pivotArea>
    </format>
    <format dxfId="4331">
      <pivotArea dataOnly="0" labelOnly="1" fieldPosition="0">
        <references count="2">
          <reference field="0" count="1" selected="0">
            <x v="245"/>
          </reference>
          <reference field="3" count="1">
            <x v="192"/>
          </reference>
        </references>
      </pivotArea>
    </format>
    <format dxfId="4330">
      <pivotArea dataOnly="0" labelOnly="1" fieldPosition="0">
        <references count="2">
          <reference field="0" count="1" selected="0">
            <x v="246"/>
          </reference>
          <reference field="3" count="1">
            <x v="194"/>
          </reference>
        </references>
      </pivotArea>
    </format>
    <format dxfId="4329">
      <pivotArea dataOnly="0" labelOnly="1" fieldPosition="0">
        <references count="2">
          <reference field="0" count="1" selected="0">
            <x v="248"/>
          </reference>
          <reference field="3" count="1">
            <x v="195"/>
          </reference>
        </references>
      </pivotArea>
    </format>
    <format dxfId="4328">
      <pivotArea dataOnly="0" labelOnly="1" fieldPosition="0">
        <references count="2">
          <reference field="0" count="1" selected="0">
            <x v="249"/>
          </reference>
          <reference field="3" count="1">
            <x v="199"/>
          </reference>
        </references>
      </pivotArea>
    </format>
    <format dxfId="4327">
      <pivotArea dataOnly="0" labelOnly="1" fieldPosition="0">
        <references count="2">
          <reference field="0" count="1" selected="0">
            <x v="250"/>
          </reference>
          <reference field="3" count="1">
            <x v="213"/>
          </reference>
        </references>
      </pivotArea>
    </format>
    <format dxfId="4326">
      <pivotArea dataOnly="0" labelOnly="1" fieldPosition="0">
        <references count="2">
          <reference field="0" count="1" selected="0">
            <x v="251"/>
          </reference>
          <reference field="3" count="1">
            <x v="216"/>
          </reference>
        </references>
      </pivotArea>
    </format>
    <format dxfId="4325">
      <pivotArea dataOnly="0" labelOnly="1" fieldPosition="0">
        <references count="2">
          <reference field="0" count="1" selected="0">
            <x v="252"/>
          </reference>
          <reference field="3" count="1">
            <x v="217"/>
          </reference>
        </references>
      </pivotArea>
    </format>
    <format dxfId="4324">
      <pivotArea dataOnly="0" labelOnly="1" fieldPosition="0">
        <references count="2">
          <reference field="0" count="1" selected="0">
            <x v="253"/>
          </reference>
          <reference field="3" count="1">
            <x v="221"/>
          </reference>
        </references>
      </pivotArea>
    </format>
    <format dxfId="4323">
      <pivotArea dataOnly="0" labelOnly="1" fieldPosition="0">
        <references count="2">
          <reference field="0" count="1" selected="0">
            <x v="254"/>
          </reference>
          <reference field="3" count="1">
            <x v="176"/>
          </reference>
        </references>
      </pivotArea>
    </format>
    <format dxfId="4322">
      <pivotArea dataOnly="0" labelOnly="1" fieldPosition="0">
        <references count="2">
          <reference field="0" count="1" selected="0">
            <x v="255"/>
          </reference>
          <reference field="3" count="1">
            <x v="6"/>
          </reference>
        </references>
      </pivotArea>
    </format>
    <format dxfId="4321">
      <pivotArea dataOnly="0" labelOnly="1" fieldPosition="0">
        <references count="2">
          <reference field="0" count="1" selected="0">
            <x v="256"/>
          </reference>
          <reference field="3" count="1">
            <x v="18"/>
          </reference>
        </references>
      </pivotArea>
    </format>
    <format dxfId="4320">
      <pivotArea dataOnly="0" labelOnly="1" fieldPosition="0">
        <references count="2">
          <reference field="0" count="1" selected="0">
            <x v="257"/>
          </reference>
          <reference field="3" count="1">
            <x v="47"/>
          </reference>
        </references>
      </pivotArea>
    </format>
    <format dxfId="4319">
      <pivotArea dataOnly="0" labelOnly="1" fieldPosition="0">
        <references count="2">
          <reference field="0" count="1" selected="0">
            <x v="258"/>
          </reference>
          <reference field="3" count="1">
            <x v="48"/>
          </reference>
        </references>
      </pivotArea>
    </format>
    <format dxfId="4318">
      <pivotArea dataOnly="0" labelOnly="1" fieldPosition="0">
        <references count="2">
          <reference field="0" count="1" selected="0">
            <x v="259"/>
          </reference>
          <reference field="3" count="1">
            <x v="55"/>
          </reference>
        </references>
      </pivotArea>
    </format>
    <format dxfId="4317">
      <pivotArea dataOnly="0" labelOnly="1" fieldPosition="0">
        <references count="2">
          <reference field="0" count="1" selected="0">
            <x v="260"/>
          </reference>
          <reference field="3" count="1">
            <x v="124"/>
          </reference>
        </references>
      </pivotArea>
    </format>
    <format dxfId="4316">
      <pivotArea dataOnly="0" labelOnly="1" fieldPosition="0">
        <references count="2">
          <reference field="0" count="1" selected="0">
            <x v="261"/>
          </reference>
          <reference field="3" count="1">
            <x v="132"/>
          </reference>
        </references>
      </pivotArea>
    </format>
    <format dxfId="4315">
      <pivotArea dataOnly="0" labelOnly="1" fieldPosition="0">
        <references count="2">
          <reference field="0" count="1" selected="0">
            <x v="262"/>
          </reference>
          <reference field="3" count="1">
            <x v="133"/>
          </reference>
        </references>
      </pivotArea>
    </format>
    <format dxfId="4314">
      <pivotArea dataOnly="0" labelOnly="1" fieldPosition="0">
        <references count="2">
          <reference field="0" count="1" selected="0">
            <x v="263"/>
          </reference>
          <reference field="3" count="1">
            <x v="120"/>
          </reference>
        </references>
      </pivotArea>
    </format>
    <format dxfId="4313">
      <pivotArea dataOnly="0" labelOnly="1" fieldPosition="0">
        <references count="2">
          <reference field="0" count="1" selected="0">
            <x v="264"/>
          </reference>
          <reference field="3" count="1">
            <x v="84"/>
          </reference>
        </references>
      </pivotArea>
    </format>
    <format dxfId="4312">
      <pivotArea dataOnly="0" labelOnly="1" fieldPosition="0">
        <references count="2">
          <reference field="0" count="1" selected="0">
            <x v="266"/>
          </reference>
          <reference field="3" count="1">
            <x v="90"/>
          </reference>
        </references>
      </pivotArea>
    </format>
    <format dxfId="4311">
      <pivotArea dataOnly="0" labelOnly="1" fieldPosition="0">
        <references count="2">
          <reference field="0" count="1" selected="0">
            <x v="267"/>
          </reference>
          <reference field="3" count="1">
            <x v="91"/>
          </reference>
        </references>
      </pivotArea>
    </format>
    <format dxfId="4310">
      <pivotArea dataOnly="0" labelOnly="1" fieldPosition="0">
        <references count="2">
          <reference field="0" count="1" selected="0">
            <x v="268"/>
          </reference>
          <reference field="3" count="1">
            <x v="92"/>
          </reference>
        </references>
      </pivotArea>
    </format>
    <format dxfId="4309">
      <pivotArea dataOnly="0" labelOnly="1" fieldPosition="0">
        <references count="2">
          <reference field="0" count="1" selected="0">
            <x v="269"/>
          </reference>
          <reference field="3" count="1">
            <x v="93"/>
          </reference>
        </references>
      </pivotArea>
    </format>
    <format dxfId="4308">
      <pivotArea dataOnly="0" labelOnly="1" fieldPosition="0">
        <references count="2">
          <reference field="0" count="1" selected="0">
            <x v="270"/>
          </reference>
          <reference field="3" count="1">
            <x v="135"/>
          </reference>
        </references>
      </pivotArea>
    </format>
    <format dxfId="4307">
      <pivotArea dataOnly="0" labelOnly="1" fieldPosition="0">
        <references count="2">
          <reference field="0" count="1" selected="0">
            <x v="271"/>
          </reference>
          <reference field="3" count="1">
            <x v="23"/>
          </reference>
        </references>
      </pivotArea>
    </format>
    <format dxfId="4306">
      <pivotArea dataOnly="0" labelOnly="1" fieldPosition="0">
        <references count="2">
          <reference field="0" count="1" selected="0">
            <x v="272"/>
          </reference>
          <reference field="3" count="1">
            <x v="44"/>
          </reference>
        </references>
      </pivotArea>
    </format>
    <format dxfId="4305">
      <pivotArea dataOnly="0" labelOnly="1" fieldPosition="0">
        <references count="2">
          <reference field="0" count="1" selected="0">
            <x v="273"/>
          </reference>
          <reference field="3" count="1">
            <x v="56"/>
          </reference>
        </references>
      </pivotArea>
    </format>
    <format dxfId="4304">
      <pivotArea dataOnly="0" labelOnly="1" fieldPosition="0">
        <references count="2">
          <reference field="0" count="1" selected="0">
            <x v="274"/>
          </reference>
          <reference field="3" count="1">
            <x v="57"/>
          </reference>
        </references>
      </pivotArea>
    </format>
    <format dxfId="4303">
      <pivotArea dataOnly="0" labelOnly="1" fieldPosition="0">
        <references count="2">
          <reference field="0" count="1" selected="0">
            <x v="275"/>
          </reference>
          <reference field="3" count="1">
            <x v="58"/>
          </reference>
        </references>
      </pivotArea>
    </format>
    <format dxfId="4302">
      <pivotArea dataOnly="0" labelOnly="1" fieldPosition="0">
        <references count="2">
          <reference field="0" count="1" selected="0">
            <x v="276"/>
          </reference>
          <reference field="3" count="1">
            <x v="59"/>
          </reference>
        </references>
      </pivotArea>
    </format>
    <format dxfId="4301">
      <pivotArea dataOnly="0" labelOnly="1" fieldPosition="0">
        <references count="2">
          <reference field="0" count="1" selected="0">
            <x v="277"/>
          </reference>
          <reference field="3" count="1">
            <x v="62"/>
          </reference>
        </references>
      </pivotArea>
    </format>
    <format dxfId="4300">
      <pivotArea dataOnly="0" labelOnly="1" fieldPosition="0">
        <references count="2">
          <reference field="0" count="1" selected="0">
            <x v="278"/>
          </reference>
          <reference field="3" count="1">
            <x v="63"/>
          </reference>
        </references>
      </pivotArea>
    </format>
    <format dxfId="4299">
      <pivotArea dataOnly="0" labelOnly="1" fieldPosition="0">
        <references count="2">
          <reference field="0" count="1" selected="0">
            <x v="279"/>
          </reference>
          <reference field="3" count="1">
            <x v="64"/>
          </reference>
        </references>
      </pivotArea>
    </format>
    <format dxfId="4298">
      <pivotArea dataOnly="0" labelOnly="1" fieldPosition="0">
        <references count="2">
          <reference field="0" count="1" selected="0">
            <x v="280"/>
          </reference>
          <reference field="3" count="1">
            <x v="70"/>
          </reference>
        </references>
      </pivotArea>
    </format>
    <format dxfId="4297">
      <pivotArea dataOnly="0" labelOnly="1" fieldPosition="0">
        <references count="2">
          <reference field="0" count="1" selected="0">
            <x v="281"/>
          </reference>
          <reference field="3" count="1">
            <x v="71"/>
          </reference>
        </references>
      </pivotArea>
    </format>
    <format dxfId="4296">
      <pivotArea dataOnly="0" labelOnly="1" fieldPosition="0">
        <references count="2">
          <reference field="0" count="1" selected="0">
            <x v="282"/>
          </reference>
          <reference field="3" count="1">
            <x v="72"/>
          </reference>
        </references>
      </pivotArea>
    </format>
    <format dxfId="4295">
      <pivotArea dataOnly="0" labelOnly="1" fieldPosition="0">
        <references count="2">
          <reference field="0" count="1" selected="0">
            <x v="283"/>
          </reference>
          <reference field="3" count="1">
            <x v="73"/>
          </reference>
        </references>
      </pivotArea>
    </format>
    <format dxfId="4294">
      <pivotArea dataOnly="0" labelOnly="1" fieldPosition="0">
        <references count="2">
          <reference field="0" count="1" selected="0">
            <x v="284"/>
          </reference>
          <reference field="3" count="1">
            <x v="74"/>
          </reference>
        </references>
      </pivotArea>
    </format>
    <format dxfId="4293">
      <pivotArea dataOnly="0" labelOnly="1" fieldPosition="0">
        <references count="2">
          <reference field="0" count="1" selected="0">
            <x v="285"/>
          </reference>
          <reference field="3" count="1">
            <x v="75"/>
          </reference>
        </references>
      </pivotArea>
    </format>
    <format dxfId="4292">
      <pivotArea dataOnly="0" labelOnly="1" fieldPosition="0">
        <references count="2">
          <reference field="0" count="1" selected="0">
            <x v="286"/>
          </reference>
          <reference field="3" count="1">
            <x v="78"/>
          </reference>
        </references>
      </pivotArea>
    </format>
    <format dxfId="4291">
      <pivotArea dataOnly="0" labelOnly="1" fieldPosition="0">
        <references count="2">
          <reference field="0" count="1" selected="0">
            <x v="287"/>
          </reference>
          <reference field="3" count="1">
            <x v="84"/>
          </reference>
        </references>
      </pivotArea>
    </format>
    <format dxfId="4290">
      <pivotArea dataOnly="0" labelOnly="1" fieldPosition="0">
        <references count="2">
          <reference field="0" count="1" selected="0">
            <x v="288"/>
          </reference>
          <reference field="3" count="1">
            <x v="86"/>
          </reference>
        </references>
      </pivotArea>
    </format>
    <format dxfId="4289">
      <pivotArea dataOnly="0" labelOnly="1" fieldPosition="0">
        <references count="2">
          <reference field="0" count="1" selected="0">
            <x v="290"/>
          </reference>
          <reference field="3" count="1">
            <x v="87"/>
          </reference>
        </references>
      </pivotArea>
    </format>
    <format dxfId="4288">
      <pivotArea dataOnly="0" labelOnly="1" fieldPosition="0">
        <references count="2">
          <reference field="0" count="1" selected="0">
            <x v="291"/>
          </reference>
          <reference field="3" count="1">
            <x v="88"/>
          </reference>
        </references>
      </pivotArea>
    </format>
    <format dxfId="4287">
      <pivotArea dataOnly="0" labelOnly="1" fieldPosition="0">
        <references count="2">
          <reference field="0" count="1" selected="0">
            <x v="293"/>
          </reference>
          <reference field="3" count="1">
            <x v="89"/>
          </reference>
        </references>
      </pivotArea>
    </format>
    <format dxfId="4286">
      <pivotArea dataOnly="0" labelOnly="1" fieldPosition="0">
        <references count="2">
          <reference field="0" count="1" selected="0">
            <x v="294"/>
          </reference>
          <reference field="3" count="1">
            <x v="94"/>
          </reference>
        </references>
      </pivotArea>
    </format>
    <format dxfId="4285">
      <pivotArea dataOnly="0" labelOnly="1" fieldPosition="0">
        <references count="2">
          <reference field="0" count="1" selected="0">
            <x v="295"/>
          </reference>
          <reference field="3" count="1">
            <x v="95"/>
          </reference>
        </references>
      </pivotArea>
    </format>
    <format dxfId="4284">
      <pivotArea dataOnly="0" labelOnly="1" fieldPosition="0">
        <references count="2">
          <reference field="0" count="1" selected="0">
            <x v="296"/>
          </reference>
          <reference field="3" count="1">
            <x v="101"/>
          </reference>
        </references>
      </pivotArea>
    </format>
    <format dxfId="4283">
      <pivotArea dataOnly="0" labelOnly="1" fieldPosition="0">
        <references count="2">
          <reference field="0" count="1" selected="0">
            <x v="297"/>
          </reference>
          <reference field="3" count="1">
            <x v="102"/>
          </reference>
        </references>
      </pivotArea>
    </format>
    <format dxfId="4282">
      <pivotArea dataOnly="0" labelOnly="1" fieldPosition="0">
        <references count="2">
          <reference field="0" count="1" selected="0">
            <x v="298"/>
          </reference>
          <reference field="3" count="1">
            <x v="105"/>
          </reference>
        </references>
      </pivotArea>
    </format>
    <format dxfId="4281">
      <pivotArea dataOnly="0" labelOnly="1" fieldPosition="0">
        <references count="2">
          <reference field="0" count="1" selected="0">
            <x v="299"/>
          </reference>
          <reference field="3" count="1">
            <x v="109"/>
          </reference>
        </references>
      </pivotArea>
    </format>
    <format dxfId="4280">
      <pivotArea dataOnly="0" labelOnly="1" fieldPosition="0">
        <references count="2">
          <reference field="0" count="1" selected="0">
            <x v="300"/>
          </reference>
          <reference field="3" count="1">
            <x v="111"/>
          </reference>
        </references>
      </pivotArea>
    </format>
    <format dxfId="4279">
      <pivotArea dataOnly="0" labelOnly="1" fieldPosition="0">
        <references count="2">
          <reference field="0" count="1" selected="0">
            <x v="301"/>
          </reference>
          <reference field="3" count="1">
            <x v="114"/>
          </reference>
        </references>
      </pivotArea>
    </format>
    <format dxfId="4278">
      <pivotArea dataOnly="0" labelOnly="1" fieldPosition="0">
        <references count="2">
          <reference field="0" count="1" selected="0">
            <x v="302"/>
          </reference>
          <reference field="3" count="1">
            <x v="115"/>
          </reference>
        </references>
      </pivotArea>
    </format>
    <format dxfId="4277">
      <pivotArea dataOnly="0" labelOnly="1" fieldPosition="0">
        <references count="2">
          <reference field="0" count="1" selected="0">
            <x v="303"/>
          </reference>
          <reference field="3" count="1">
            <x v="116"/>
          </reference>
        </references>
      </pivotArea>
    </format>
    <format dxfId="4276">
      <pivotArea dataOnly="0" labelOnly="1" fieldPosition="0">
        <references count="2">
          <reference field="0" count="1" selected="0">
            <x v="304"/>
          </reference>
          <reference field="3" count="1">
            <x v="117"/>
          </reference>
        </references>
      </pivotArea>
    </format>
    <format dxfId="4275">
      <pivotArea dataOnly="0" labelOnly="1" fieldPosition="0">
        <references count="2">
          <reference field="0" count="1" selected="0">
            <x v="305"/>
          </reference>
          <reference field="3" count="1">
            <x v="118"/>
          </reference>
        </references>
      </pivotArea>
    </format>
    <format dxfId="4274">
      <pivotArea dataOnly="0" labelOnly="1" fieldPosition="0">
        <references count="2">
          <reference field="0" count="1" selected="0">
            <x v="307"/>
          </reference>
          <reference field="3" count="1">
            <x v="122"/>
          </reference>
        </references>
      </pivotArea>
    </format>
    <format dxfId="4273">
      <pivotArea dataOnly="0" labelOnly="1" fieldPosition="0">
        <references count="2">
          <reference field="0" count="1" selected="0">
            <x v="308"/>
          </reference>
          <reference field="3" count="1">
            <x v="127"/>
          </reference>
        </references>
      </pivotArea>
    </format>
    <format dxfId="4272">
      <pivotArea dataOnly="0" labelOnly="1" fieldPosition="0">
        <references count="2">
          <reference field="0" count="1" selected="0">
            <x v="310"/>
          </reference>
          <reference field="3" count="1">
            <x v="128"/>
          </reference>
        </references>
      </pivotArea>
    </format>
    <format dxfId="4271">
      <pivotArea dataOnly="0" labelOnly="1" fieldPosition="0">
        <references count="2">
          <reference field="0" count="1" selected="0">
            <x v="311"/>
          </reference>
          <reference field="3" count="1">
            <x v="129"/>
          </reference>
        </references>
      </pivotArea>
    </format>
    <format dxfId="4270">
      <pivotArea dataOnly="0" labelOnly="1" fieldPosition="0">
        <references count="2">
          <reference field="0" count="1" selected="0">
            <x v="313"/>
          </reference>
          <reference field="3" count="1">
            <x v="131"/>
          </reference>
        </references>
      </pivotArea>
    </format>
    <format dxfId="4269">
      <pivotArea dataOnly="0" labelOnly="1" fieldPosition="0">
        <references count="2">
          <reference field="0" count="1" selected="0">
            <x v="314"/>
          </reference>
          <reference field="3" count="1">
            <x v="132"/>
          </reference>
        </references>
      </pivotArea>
    </format>
    <format dxfId="4268">
      <pivotArea dataOnly="0" labelOnly="1" fieldPosition="0">
        <references count="2">
          <reference field="0" count="1" selected="0">
            <x v="315"/>
          </reference>
          <reference field="3" count="1">
            <x v="133"/>
          </reference>
        </references>
      </pivotArea>
    </format>
    <format dxfId="4267">
      <pivotArea dataOnly="0" labelOnly="1" fieldPosition="0">
        <references count="2">
          <reference field="0" count="1" selected="0">
            <x v="317"/>
          </reference>
          <reference field="3" count="1">
            <x v="134"/>
          </reference>
        </references>
      </pivotArea>
    </format>
    <format dxfId="4266">
      <pivotArea dataOnly="0" labelOnly="1" fieldPosition="0">
        <references count="2">
          <reference field="0" count="1" selected="0">
            <x v="319"/>
          </reference>
          <reference field="3" count="1">
            <x v="136"/>
          </reference>
        </references>
      </pivotArea>
    </format>
    <format dxfId="4265">
      <pivotArea dataOnly="0" labelOnly="1" fieldPosition="0">
        <references count="2">
          <reference field="0" count="1" selected="0">
            <x v="320"/>
          </reference>
          <reference field="3" count="1">
            <x v="137"/>
          </reference>
        </references>
      </pivotArea>
    </format>
    <format dxfId="4264">
      <pivotArea dataOnly="0" labelOnly="1" fieldPosition="0">
        <references count="2">
          <reference field="0" count="1" selected="0">
            <x v="321"/>
          </reference>
          <reference field="3" count="1">
            <x v="138"/>
          </reference>
        </references>
      </pivotArea>
    </format>
    <format dxfId="4263">
      <pivotArea dataOnly="0" labelOnly="1" fieldPosition="0">
        <references count="2">
          <reference field="0" count="1" selected="0">
            <x v="322"/>
          </reference>
          <reference field="3" count="1">
            <x v="139"/>
          </reference>
        </references>
      </pivotArea>
    </format>
    <format dxfId="4262">
      <pivotArea dataOnly="0" labelOnly="1" fieldPosition="0">
        <references count="2">
          <reference field="0" count="1" selected="0">
            <x v="323"/>
          </reference>
          <reference field="3" count="1">
            <x v="140"/>
          </reference>
        </references>
      </pivotArea>
    </format>
    <format dxfId="4261">
      <pivotArea dataOnly="0" labelOnly="1" fieldPosition="0">
        <references count="2">
          <reference field="0" count="1" selected="0">
            <x v="324"/>
          </reference>
          <reference field="3" count="1">
            <x v="141"/>
          </reference>
        </references>
      </pivotArea>
    </format>
    <format dxfId="4260">
      <pivotArea dataOnly="0" labelOnly="1" fieldPosition="0">
        <references count="2">
          <reference field="0" count="1" selected="0">
            <x v="325"/>
          </reference>
          <reference field="3" count="1">
            <x v="142"/>
          </reference>
        </references>
      </pivotArea>
    </format>
    <format dxfId="4259">
      <pivotArea dataOnly="0" labelOnly="1" fieldPosition="0">
        <references count="2">
          <reference field="0" count="1" selected="0">
            <x v="326"/>
          </reference>
          <reference field="3" count="1">
            <x v="144"/>
          </reference>
        </references>
      </pivotArea>
    </format>
    <format dxfId="4258">
      <pivotArea dataOnly="0" labelOnly="1" fieldPosition="0">
        <references count="2">
          <reference field="0" count="1" selected="0">
            <x v="327"/>
          </reference>
          <reference field="3" count="1">
            <x v="145"/>
          </reference>
        </references>
      </pivotArea>
    </format>
    <format dxfId="4257">
      <pivotArea dataOnly="0" labelOnly="1" fieldPosition="0">
        <references count="2">
          <reference field="0" count="1" selected="0">
            <x v="328"/>
          </reference>
          <reference field="3" count="1">
            <x v="147"/>
          </reference>
        </references>
      </pivotArea>
    </format>
    <format dxfId="4256">
      <pivotArea dataOnly="0" labelOnly="1" fieldPosition="0">
        <references count="2">
          <reference field="0" count="1" selected="0">
            <x v="329"/>
          </reference>
          <reference field="3" count="1">
            <x v="149"/>
          </reference>
        </references>
      </pivotArea>
    </format>
    <format dxfId="4255">
      <pivotArea dataOnly="0" labelOnly="1" fieldPosition="0">
        <references count="2">
          <reference field="0" count="1" selected="0">
            <x v="330"/>
          </reference>
          <reference field="3" count="1">
            <x v="152"/>
          </reference>
        </references>
      </pivotArea>
    </format>
    <format dxfId="4254">
      <pivotArea dataOnly="0" labelOnly="1" fieldPosition="0">
        <references count="2">
          <reference field="0" count="1" selected="0">
            <x v="331"/>
          </reference>
          <reference field="3" count="1">
            <x v="156"/>
          </reference>
        </references>
      </pivotArea>
    </format>
    <format dxfId="4253">
      <pivotArea dataOnly="0" labelOnly="1" fieldPosition="0">
        <references count="2">
          <reference field="0" count="1" selected="0">
            <x v="332"/>
          </reference>
          <reference field="3" count="1">
            <x v="161"/>
          </reference>
        </references>
      </pivotArea>
    </format>
    <format dxfId="4252">
      <pivotArea dataOnly="0" labelOnly="1" fieldPosition="0">
        <references count="2">
          <reference field="0" count="1" selected="0">
            <x v="333"/>
          </reference>
          <reference field="3" count="1">
            <x v="162"/>
          </reference>
        </references>
      </pivotArea>
    </format>
    <format dxfId="4251">
      <pivotArea dataOnly="0" labelOnly="1" fieldPosition="0">
        <references count="2">
          <reference field="0" count="1" selected="0">
            <x v="334"/>
          </reference>
          <reference field="3" count="1">
            <x v="90"/>
          </reference>
        </references>
      </pivotArea>
    </format>
    <format dxfId="4250">
      <pivotArea dataOnly="0" labelOnly="1" fieldPosition="0">
        <references count="2">
          <reference field="0" count="1" selected="0">
            <x v="336"/>
          </reference>
          <reference field="3" count="1">
            <x v="157"/>
          </reference>
        </references>
      </pivotArea>
    </format>
    <format dxfId="4249">
      <pivotArea dataOnly="0" labelOnly="1" fieldPosition="0">
        <references count="2">
          <reference field="0" count="1" selected="0">
            <x v="337"/>
          </reference>
          <reference field="3" count="1">
            <x v="165"/>
          </reference>
        </references>
      </pivotArea>
    </format>
    <format dxfId="4248">
      <pivotArea dataOnly="0" labelOnly="1" fieldPosition="0">
        <references count="2">
          <reference field="0" count="1" selected="0">
            <x v="338"/>
          </reference>
          <reference field="3" count="1">
            <x v="166"/>
          </reference>
        </references>
      </pivotArea>
    </format>
    <format dxfId="4247">
      <pivotArea dataOnly="0" labelOnly="1" fieldPosition="0">
        <references count="2">
          <reference field="0" count="1" selected="0">
            <x v="339"/>
          </reference>
          <reference field="3" count="1">
            <x v="167"/>
          </reference>
        </references>
      </pivotArea>
    </format>
    <format dxfId="4246">
      <pivotArea dataOnly="0" labelOnly="1" fieldPosition="0">
        <references count="2">
          <reference field="0" count="1" selected="0">
            <x v="340"/>
          </reference>
          <reference field="3" count="1">
            <x v="189"/>
          </reference>
        </references>
      </pivotArea>
    </format>
    <format dxfId="4245">
      <pivotArea dataOnly="0" labelOnly="1" fieldPosition="0">
        <references count="2">
          <reference field="0" count="1" selected="0">
            <x v="342"/>
          </reference>
          <reference field="3" count="1">
            <x v="190"/>
          </reference>
        </references>
      </pivotArea>
    </format>
    <format dxfId="4244">
      <pivotArea dataOnly="0" labelOnly="1" fieldPosition="0">
        <references count="2">
          <reference field="0" count="1" selected="0">
            <x v="344"/>
          </reference>
          <reference field="3" count="1">
            <x v="192"/>
          </reference>
        </references>
      </pivotArea>
    </format>
    <format dxfId="4243">
      <pivotArea dataOnly="0" labelOnly="1" fieldPosition="0">
        <references count="2">
          <reference field="0" count="1" selected="0">
            <x v="345"/>
          </reference>
          <reference field="3" count="1">
            <x v="193"/>
          </reference>
        </references>
      </pivotArea>
    </format>
    <format dxfId="4242">
      <pivotArea dataOnly="0" labelOnly="1" fieldPosition="0">
        <references count="2">
          <reference field="0" count="1" selected="0">
            <x v="346"/>
          </reference>
          <reference field="3" count="1">
            <x v="201"/>
          </reference>
        </references>
      </pivotArea>
    </format>
    <format dxfId="4241">
      <pivotArea dataOnly="0" labelOnly="1" fieldPosition="0">
        <references count="2">
          <reference field="0" count="1" selected="0">
            <x v="347"/>
          </reference>
          <reference field="3" count="1">
            <x v="164"/>
          </reference>
        </references>
      </pivotArea>
    </format>
    <format dxfId="4240">
      <pivotArea dataOnly="0" labelOnly="1" fieldPosition="0">
        <references count="2">
          <reference field="0" count="1" selected="0">
            <x v="348"/>
          </reference>
          <reference field="3" count="1">
            <x v="172"/>
          </reference>
        </references>
      </pivotArea>
    </format>
    <format dxfId="4239">
      <pivotArea dataOnly="0" labelOnly="1" fieldPosition="0">
        <references count="2">
          <reference field="0" count="1" selected="0">
            <x v="349"/>
          </reference>
          <reference field="3" count="1">
            <x v="180"/>
          </reference>
        </references>
      </pivotArea>
    </format>
    <format dxfId="4238">
      <pivotArea dataOnly="0" labelOnly="1" fieldPosition="0">
        <references count="2">
          <reference field="0" count="1" selected="0">
            <x v="350"/>
          </reference>
          <reference field="3" count="1">
            <x v="181"/>
          </reference>
        </references>
      </pivotArea>
    </format>
    <format dxfId="4237">
      <pivotArea dataOnly="0" labelOnly="1" fieldPosition="0">
        <references count="2">
          <reference field="0" count="1" selected="0">
            <x v="351"/>
          </reference>
          <reference field="3" count="1">
            <x v="182"/>
          </reference>
        </references>
      </pivotArea>
    </format>
    <format dxfId="4236">
      <pivotArea dataOnly="0" labelOnly="1" fieldPosition="0">
        <references count="2">
          <reference field="0" count="1" selected="0">
            <x v="352"/>
          </reference>
          <reference field="3" count="1">
            <x v="190"/>
          </reference>
        </references>
      </pivotArea>
    </format>
    <format dxfId="4235">
      <pivotArea dataOnly="0" labelOnly="1" fieldPosition="0">
        <references count="2">
          <reference field="0" count="1" selected="0">
            <x v="353"/>
          </reference>
          <reference field="3" count="1">
            <x v="180"/>
          </reference>
        </references>
      </pivotArea>
    </format>
    <format dxfId="4234">
      <pivotArea dataOnly="0" labelOnly="1" fieldPosition="0">
        <references count="2">
          <reference field="0" count="1" selected="0">
            <x v="354"/>
          </reference>
          <reference field="3" count="1">
            <x v="178"/>
          </reference>
        </references>
      </pivotArea>
    </format>
    <format dxfId="4233">
      <pivotArea dataOnly="0" labelOnly="1" fieldPosition="0">
        <references count="2">
          <reference field="0" count="1" selected="0">
            <x v="356"/>
          </reference>
          <reference field="3" count="1">
            <x v="179"/>
          </reference>
        </references>
      </pivotArea>
    </format>
    <format dxfId="4232">
      <pivotArea dataOnly="0" labelOnly="1" fieldPosition="0">
        <references count="2">
          <reference field="0" count="1" selected="0">
            <x v="358"/>
          </reference>
          <reference field="3" count="1">
            <x v="180"/>
          </reference>
        </references>
      </pivotArea>
    </format>
    <format dxfId="4231">
      <pivotArea dataOnly="0" labelOnly="1" fieldPosition="0">
        <references count="2">
          <reference field="0" count="1" selected="0">
            <x v="359"/>
          </reference>
          <reference field="3" count="1">
            <x v="181"/>
          </reference>
        </references>
      </pivotArea>
    </format>
    <format dxfId="4230">
      <pivotArea dataOnly="0" labelOnly="1" fieldPosition="0">
        <references count="2">
          <reference field="0" count="1" selected="0">
            <x v="360"/>
          </reference>
          <reference field="3" count="1">
            <x v="182"/>
          </reference>
        </references>
      </pivotArea>
    </format>
    <format dxfId="4229">
      <pivotArea dataOnly="0" labelOnly="1" fieldPosition="0">
        <references count="2">
          <reference field="0" count="1" selected="0">
            <x v="361"/>
          </reference>
          <reference field="3" count="1">
            <x v="195"/>
          </reference>
        </references>
      </pivotArea>
    </format>
    <format dxfId="4228">
      <pivotArea dataOnly="0" labelOnly="1" fieldPosition="0">
        <references count="2">
          <reference field="0" count="1" selected="0">
            <x v="362"/>
          </reference>
          <reference field="3" count="1">
            <x v="199"/>
          </reference>
        </references>
      </pivotArea>
    </format>
    <format dxfId="4227">
      <pivotArea dataOnly="0" labelOnly="1" fieldPosition="0">
        <references count="2">
          <reference field="0" count="1" selected="0">
            <x v="363"/>
          </reference>
          <reference field="3" count="1">
            <x v="209"/>
          </reference>
        </references>
      </pivotArea>
    </format>
    <format dxfId="4226">
      <pivotArea dataOnly="0" labelOnly="1" fieldPosition="0">
        <references count="2">
          <reference field="0" count="1" selected="0">
            <x v="364"/>
          </reference>
          <reference field="3" count="1">
            <x v="212"/>
          </reference>
        </references>
      </pivotArea>
    </format>
    <format dxfId="4225">
      <pivotArea dataOnly="0" labelOnly="1" fieldPosition="0">
        <references count="2">
          <reference field="0" count="1" selected="0">
            <x v="365"/>
          </reference>
          <reference field="3" count="1">
            <x v="222"/>
          </reference>
        </references>
      </pivotArea>
    </format>
    <format dxfId="4224">
      <pivotArea dataOnly="0" labelOnly="1" fieldPosition="0">
        <references count="2">
          <reference field="0" count="1" selected="0">
            <x v="366"/>
          </reference>
          <reference field="3" count="1">
            <x v="223"/>
          </reference>
        </references>
      </pivotArea>
    </format>
    <format dxfId="4223">
      <pivotArea dataOnly="0" labelOnly="1" fieldPosition="0">
        <references count="2">
          <reference field="0" count="1" selected="0">
            <x v="367"/>
          </reference>
          <reference field="3" count="1">
            <x v="224"/>
          </reference>
        </references>
      </pivotArea>
    </format>
    <format dxfId="4222">
      <pivotArea dataOnly="0" labelOnly="1" fieldPosition="0">
        <references count="2">
          <reference field="0" count="1" selected="0">
            <x v="368"/>
          </reference>
          <reference field="3" count="1">
            <x v="86"/>
          </reference>
        </references>
      </pivotArea>
    </format>
    <format dxfId="4221">
      <pivotArea dataOnly="0" labelOnly="1" fieldPosition="0">
        <references count="2">
          <reference field="0" count="1" selected="0">
            <x v="369"/>
          </reference>
          <reference field="3" count="1">
            <x v="22"/>
          </reference>
        </references>
      </pivotArea>
    </format>
    <format dxfId="4220">
      <pivotArea dataOnly="0" labelOnly="1" fieldPosition="0">
        <references count="2">
          <reference field="0" count="1" selected="0">
            <x v="370"/>
          </reference>
          <reference field="3" count="1">
            <x v="84"/>
          </reference>
        </references>
      </pivotArea>
    </format>
    <format dxfId="4219">
      <pivotArea dataOnly="0" labelOnly="1" fieldPosition="0">
        <references count="2">
          <reference field="0" count="1" selected="0">
            <x v="371"/>
          </reference>
          <reference field="3" count="1">
            <x v="85"/>
          </reference>
        </references>
      </pivotArea>
    </format>
    <format dxfId="4218">
      <pivotArea dataOnly="0" labelOnly="1" fieldPosition="0">
        <references count="2">
          <reference field="0" count="1" selected="0">
            <x v="372"/>
          </reference>
          <reference field="3" count="1">
            <x v="123"/>
          </reference>
        </references>
      </pivotArea>
    </format>
    <format dxfId="4217">
      <pivotArea dataOnly="0" labelOnly="1" fieldPosition="0">
        <references count="2">
          <reference field="0" count="1" selected="0">
            <x v="373"/>
          </reference>
          <reference field="3" count="1">
            <x v="155"/>
          </reference>
        </references>
      </pivotArea>
    </format>
    <format dxfId="4216">
      <pivotArea dataOnly="0" labelOnly="1" fieldPosition="0">
        <references count="2">
          <reference field="0" count="1" selected="0">
            <x v="374"/>
          </reference>
          <reference field="3" count="1">
            <x v="156"/>
          </reference>
        </references>
      </pivotArea>
    </format>
    <format dxfId="4215">
      <pivotArea dataOnly="0" labelOnly="1" fieldPosition="0">
        <references count="2">
          <reference field="0" count="1" selected="0">
            <x v="375"/>
          </reference>
          <reference field="3" count="1">
            <x v="157"/>
          </reference>
        </references>
      </pivotArea>
    </format>
    <format dxfId="4214">
      <pivotArea dataOnly="0" labelOnly="1" fieldPosition="0">
        <references count="2">
          <reference field="0" count="1" selected="0">
            <x v="376"/>
          </reference>
          <reference field="3" count="1">
            <x v="160"/>
          </reference>
        </references>
      </pivotArea>
    </format>
    <format dxfId="4213">
      <pivotArea dataOnly="0" labelOnly="1" fieldPosition="0">
        <references count="2">
          <reference field="0" count="1" selected="0">
            <x v="377"/>
          </reference>
          <reference field="3" count="1">
            <x v="161"/>
          </reference>
        </references>
      </pivotArea>
    </format>
    <format dxfId="4212">
      <pivotArea dataOnly="0" labelOnly="1" fieldPosition="0">
        <references count="2">
          <reference field="0" count="1" selected="0">
            <x v="378"/>
          </reference>
          <reference field="3" count="1">
            <x v="162"/>
          </reference>
        </references>
      </pivotArea>
    </format>
    <format dxfId="4211">
      <pivotArea dataOnly="0" labelOnly="1" fieldPosition="0">
        <references count="2">
          <reference field="0" count="1" selected="0">
            <x v="379"/>
          </reference>
          <reference field="3" count="1">
            <x v="238"/>
          </reference>
        </references>
      </pivotArea>
    </format>
    <format dxfId="4210">
      <pivotArea dataOnly="0" labelOnly="1" fieldPosition="0">
        <references count="2">
          <reference field="0" count="1" selected="0">
            <x v="380"/>
          </reference>
          <reference field="3" count="1">
            <x v="189"/>
          </reference>
        </references>
      </pivotArea>
    </format>
    <format dxfId="4209">
      <pivotArea dataOnly="0" labelOnly="1" fieldPosition="0">
        <references count="2">
          <reference field="0" count="1" selected="0">
            <x v="381"/>
          </reference>
          <reference field="3" count="1">
            <x v="193"/>
          </reference>
        </references>
      </pivotArea>
    </format>
    <format dxfId="4208">
      <pivotArea dataOnly="0" labelOnly="1" fieldPosition="0">
        <references count="2">
          <reference field="0" count="1" selected="0">
            <x v="382"/>
          </reference>
          <reference field="3" count="1">
            <x v="196"/>
          </reference>
        </references>
      </pivotArea>
    </format>
    <format dxfId="4207">
      <pivotArea dataOnly="0" labelOnly="1" fieldPosition="0">
        <references count="2">
          <reference field="0" count="1" selected="0">
            <x v="383"/>
          </reference>
          <reference field="3" count="1">
            <x v="197"/>
          </reference>
        </references>
      </pivotArea>
    </format>
    <format dxfId="4206">
      <pivotArea dataOnly="0" labelOnly="1" fieldPosition="0">
        <references count="2">
          <reference field="0" count="1" selected="0">
            <x v="384"/>
          </reference>
          <reference field="3" count="1">
            <x v="198"/>
          </reference>
        </references>
      </pivotArea>
    </format>
    <format dxfId="4205">
      <pivotArea dataOnly="0" labelOnly="1" fieldPosition="0">
        <references count="2">
          <reference field="0" count="1" selected="0">
            <x v="385"/>
          </reference>
          <reference field="3" count="1">
            <x v="163"/>
          </reference>
        </references>
      </pivotArea>
    </format>
    <format dxfId="4204">
      <pivotArea dataOnly="0" labelOnly="1" fieldPosition="0">
        <references count="2">
          <reference field="0" count="1" selected="0">
            <x v="387"/>
          </reference>
          <reference field="3" count="1">
            <x v="164"/>
          </reference>
        </references>
      </pivotArea>
    </format>
    <format dxfId="4203">
      <pivotArea dataOnly="0" labelOnly="1" fieldPosition="0">
        <references count="2">
          <reference field="0" count="1" selected="0">
            <x v="389"/>
          </reference>
          <reference field="3" count="1">
            <x v="165"/>
          </reference>
        </references>
      </pivotArea>
    </format>
    <format dxfId="4202">
      <pivotArea dataOnly="0" labelOnly="1" fieldPosition="0">
        <references count="2">
          <reference field="0" count="1" selected="0">
            <x v="390"/>
          </reference>
          <reference field="3" count="1">
            <x v="166"/>
          </reference>
        </references>
      </pivotArea>
    </format>
    <format dxfId="4201">
      <pivotArea dataOnly="0" labelOnly="1" fieldPosition="0">
        <references count="2">
          <reference field="0" count="1" selected="0">
            <x v="391"/>
          </reference>
          <reference field="3" count="1">
            <x v="168"/>
          </reference>
        </references>
      </pivotArea>
    </format>
    <format dxfId="4200">
      <pivotArea dataOnly="0" labelOnly="1" fieldPosition="0">
        <references count="2">
          <reference field="0" count="1" selected="0">
            <x v="392"/>
          </reference>
          <reference field="3" count="1">
            <x v="169"/>
          </reference>
        </references>
      </pivotArea>
    </format>
    <format dxfId="4199">
      <pivotArea dataOnly="0" labelOnly="1" fieldPosition="0">
        <references count="2">
          <reference field="0" count="1" selected="0">
            <x v="393"/>
          </reference>
          <reference field="3" count="1">
            <x v="170"/>
          </reference>
        </references>
      </pivotArea>
    </format>
    <format dxfId="4198">
      <pivotArea dataOnly="0" labelOnly="1" fieldPosition="0">
        <references count="2">
          <reference field="0" count="1" selected="0">
            <x v="394"/>
          </reference>
          <reference field="3" count="1">
            <x v="171"/>
          </reference>
        </references>
      </pivotArea>
    </format>
    <format dxfId="4197">
      <pivotArea dataOnly="0" labelOnly="1" fieldPosition="0">
        <references count="2">
          <reference field="0" count="1" selected="0">
            <x v="395"/>
          </reference>
          <reference field="3" count="1">
            <x v="172"/>
          </reference>
        </references>
      </pivotArea>
    </format>
    <format dxfId="4196">
      <pivotArea dataOnly="0" labelOnly="1" fieldPosition="0">
        <references count="2">
          <reference field="0" count="1" selected="0">
            <x v="396"/>
          </reference>
          <reference field="3" count="1">
            <x v="175"/>
          </reference>
        </references>
      </pivotArea>
    </format>
    <format dxfId="4195">
      <pivotArea dataOnly="0" labelOnly="1" fieldPosition="0">
        <references count="2">
          <reference field="0" count="1" selected="0">
            <x v="398"/>
          </reference>
          <reference field="3" count="1">
            <x v="176"/>
          </reference>
        </references>
      </pivotArea>
    </format>
    <format dxfId="4194">
      <pivotArea dataOnly="0" labelOnly="1" fieldPosition="0">
        <references count="2">
          <reference field="0" count="1" selected="0">
            <x v="399"/>
          </reference>
          <reference field="3" count="1">
            <x v="177"/>
          </reference>
        </references>
      </pivotArea>
    </format>
    <format dxfId="4193">
      <pivotArea dataOnly="0" labelOnly="1" fieldPosition="0">
        <references count="2">
          <reference field="0" count="1" selected="0">
            <x v="400"/>
          </reference>
          <reference field="3" count="1">
            <x v="178"/>
          </reference>
        </references>
      </pivotArea>
    </format>
    <format dxfId="4192">
      <pivotArea dataOnly="0" labelOnly="1" fieldPosition="0">
        <references count="2">
          <reference field="0" count="1" selected="0">
            <x v="402"/>
          </reference>
          <reference field="3" count="1">
            <x v="179"/>
          </reference>
        </references>
      </pivotArea>
    </format>
    <format dxfId="4191">
      <pivotArea dataOnly="0" labelOnly="1" fieldPosition="0">
        <references count="2">
          <reference field="0" count="1" selected="0">
            <x v="405"/>
          </reference>
          <reference field="3" count="1">
            <x v="180"/>
          </reference>
        </references>
      </pivotArea>
    </format>
    <format dxfId="4190">
      <pivotArea dataOnly="0" labelOnly="1" fieldPosition="0">
        <references count="2">
          <reference field="0" count="1" selected="0">
            <x v="406"/>
          </reference>
          <reference field="3" count="1">
            <x v="185"/>
          </reference>
        </references>
      </pivotArea>
    </format>
    <format dxfId="4189">
      <pivotArea dataOnly="0" labelOnly="1" fieldPosition="0">
        <references count="2">
          <reference field="0" count="1" selected="0">
            <x v="408"/>
          </reference>
          <reference field="3" count="1">
            <x v="186"/>
          </reference>
        </references>
      </pivotArea>
    </format>
    <format dxfId="4188">
      <pivotArea dataOnly="0" labelOnly="1" fieldPosition="0">
        <references count="2">
          <reference field="0" count="1" selected="0">
            <x v="411"/>
          </reference>
          <reference field="3" count="1">
            <x v="187"/>
          </reference>
        </references>
      </pivotArea>
    </format>
    <format dxfId="4187">
      <pivotArea dataOnly="0" labelOnly="1" fieldPosition="0">
        <references count="2">
          <reference field="0" count="1" selected="0">
            <x v="412"/>
          </reference>
          <reference field="3" count="1">
            <x v="188"/>
          </reference>
        </references>
      </pivotArea>
    </format>
    <format dxfId="4186">
      <pivotArea dataOnly="0" labelOnly="1" fieldPosition="0">
        <references count="2">
          <reference field="0" count="1" selected="0">
            <x v="417"/>
          </reference>
          <reference field="3" count="1">
            <x v="189"/>
          </reference>
        </references>
      </pivotArea>
    </format>
    <format dxfId="4185">
      <pivotArea dataOnly="0" labelOnly="1" fieldPosition="0">
        <references count="2">
          <reference field="0" count="1" selected="0">
            <x v="418"/>
          </reference>
          <reference field="3" count="1">
            <x v="191"/>
          </reference>
        </references>
      </pivotArea>
    </format>
    <format dxfId="4184">
      <pivotArea dataOnly="0" labelOnly="1" fieldPosition="0">
        <references count="2">
          <reference field="0" count="1" selected="0">
            <x v="419"/>
          </reference>
          <reference field="3" count="1">
            <x v="192"/>
          </reference>
        </references>
      </pivotArea>
    </format>
    <format dxfId="4183">
      <pivotArea dataOnly="0" labelOnly="1" fieldPosition="0">
        <references count="2">
          <reference field="0" count="1" selected="0">
            <x v="421"/>
          </reference>
          <reference field="3" count="1">
            <x v="194"/>
          </reference>
        </references>
      </pivotArea>
    </format>
    <format dxfId="4182">
      <pivotArea dataOnly="0" labelOnly="1" fieldPosition="0">
        <references count="2">
          <reference field="0" count="1" selected="0">
            <x v="425"/>
          </reference>
          <reference field="3" count="1">
            <x v="196"/>
          </reference>
        </references>
      </pivotArea>
    </format>
    <format dxfId="4181">
      <pivotArea dataOnly="0" labelOnly="1" fieldPosition="0">
        <references count="2">
          <reference field="0" count="1" selected="0">
            <x v="428"/>
          </reference>
          <reference field="3" count="1">
            <x v="199"/>
          </reference>
        </references>
      </pivotArea>
    </format>
    <format dxfId="4180">
      <pivotArea dataOnly="0" labelOnly="1" fieldPosition="0">
        <references count="2">
          <reference field="0" count="1" selected="0">
            <x v="429"/>
          </reference>
          <reference field="3" count="1">
            <x v="200"/>
          </reference>
        </references>
      </pivotArea>
    </format>
    <format dxfId="4179">
      <pivotArea dataOnly="0" labelOnly="1" fieldPosition="0">
        <references count="2">
          <reference field="0" count="1" selected="0">
            <x v="434"/>
          </reference>
          <reference field="3" count="1">
            <x v="201"/>
          </reference>
        </references>
      </pivotArea>
    </format>
    <format dxfId="4178">
      <pivotArea dataOnly="0" labelOnly="1" fieldPosition="0">
        <references count="2">
          <reference field="0" count="1" selected="0">
            <x v="435"/>
          </reference>
          <reference field="3" count="1">
            <x v="202"/>
          </reference>
        </references>
      </pivotArea>
    </format>
    <format dxfId="4177">
      <pivotArea dataOnly="0" labelOnly="1" fieldPosition="0">
        <references count="2">
          <reference field="0" count="1" selected="0">
            <x v="436"/>
          </reference>
          <reference field="3" count="1">
            <x v="203"/>
          </reference>
        </references>
      </pivotArea>
    </format>
    <format dxfId="4176">
      <pivotArea dataOnly="0" labelOnly="1" fieldPosition="0">
        <references count="2">
          <reference field="0" count="1" selected="0">
            <x v="437"/>
          </reference>
          <reference field="3" count="1">
            <x v="204"/>
          </reference>
        </references>
      </pivotArea>
    </format>
    <format dxfId="4175">
      <pivotArea dataOnly="0" labelOnly="1" fieldPosition="0">
        <references count="2">
          <reference field="0" count="1" selected="0">
            <x v="438"/>
          </reference>
          <reference field="3" count="1">
            <x v="205"/>
          </reference>
        </references>
      </pivotArea>
    </format>
    <format dxfId="4174">
      <pivotArea dataOnly="0" labelOnly="1" fieldPosition="0">
        <references count="2">
          <reference field="0" count="1" selected="0">
            <x v="439"/>
          </reference>
          <reference field="3" count="1">
            <x v="207"/>
          </reference>
        </references>
      </pivotArea>
    </format>
    <format dxfId="4173">
      <pivotArea dataOnly="0" labelOnly="1" fieldPosition="0">
        <references count="2">
          <reference field="0" count="1" selected="0">
            <x v="440"/>
          </reference>
          <reference field="3" count="1">
            <x v="210"/>
          </reference>
        </references>
      </pivotArea>
    </format>
    <format dxfId="4172">
      <pivotArea dataOnly="0" labelOnly="1" fieldPosition="0">
        <references count="2">
          <reference field="0" count="1" selected="0">
            <x v="441"/>
          </reference>
          <reference field="3" count="1">
            <x v="214"/>
          </reference>
        </references>
      </pivotArea>
    </format>
    <format dxfId="4171">
      <pivotArea dataOnly="0" labelOnly="1" fieldPosition="0">
        <references count="2">
          <reference field="0" count="1" selected="0">
            <x v="442"/>
          </reference>
          <reference field="3" count="1">
            <x v="216"/>
          </reference>
        </references>
      </pivotArea>
    </format>
    <format dxfId="4170">
      <pivotArea dataOnly="0" labelOnly="1" fieldPosition="0">
        <references count="2">
          <reference field="0" count="1" selected="0">
            <x v="444"/>
          </reference>
          <reference field="3" count="1">
            <x v="217"/>
          </reference>
        </references>
      </pivotArea>
    </format>
    <format dxfId="4169">
      <pivotArea dataOnly="0" labelOnly="1" fieldPosition="0">
        <references count="2">
          <reference field="0" count="1" selected="0">
            <x v="445"/>
          </reference>
          <reference field="3" count="1">
            <x v="226"/>
          </reference>
        </references>
      </pivotArea>
    </format>
    <format dxfId="4168">
      <pivotArea dataOnly="0" labelOnly="1" fieldPosition="0">
        <references count="2">
          <reference field="0" count="1" selected="0">
            <x v="446"/>
          </reference>
          <reference field="3" count="1">
            <x v="232"/>
          </reference>
        </references>
      </pivotArea>
    </format>
    <format dxfId="4167">
      <pivotArea dataOnly="0" labelOnly="1" fieldPosition="0">
        <references count="2">
          <reference field="0" count="1" selected="0">
            <x v="447"/>
          </reference>
          <reference field="3" count="1">
            <x v="184"/>
          </reference>
        </references>
      </pivotArea>
    </format>
    <format dxfId="4166">
      <pivotArea dataOnly="0" labelOnly="1" fieldPosition="0">
        <references count="2">
          <reference field="0" count="1" selected="0">
            <x v="449"/>
          </reference>
          <reference field="3" count="1">
            <x v="206"/>
          </reference>
        </references>
      </pivotArea>
    </format>
    <format dxfId="4165">
      <pivotArea dataOnly="0" labelOnly="1" fieldPosition="0">
        <references count="2">
          <reference field="0" count="1" selected="0">
            <x v="450"/>
          </reference>
          <reference field="3" count="1">
            <x v="207"/>
          </reference>
        </references>
      </pivotArea>
    </format>
    <format dxfId="4164">
      <pivotArea dataOnly="0" labelOnly="1" fieldPosition="0">
        <references count="2">
          <reference field="0" count="1" selected="0">
            <x v="451"/>
          </reference>
          <reference field="3" count="1">
            <x v="209"/>
          </reference>
        </references>
      </pivotArea>
    </format>
    <format dxfId="4163">
      <pivotArea dataOnly="0" labelOnly="1" fieldPosition="0">
        <references count="2">
          <reference field="0" count="1" selected="0">
            <x v="452"/>
          </reference>
          <reference field="3" count="1">
            <x v="210"/>
          </reference>
        </references>
      </pivotArea>
    </format>
    <format dxfId="4162">
      <pivotArea dataOnly="0" labelOnly="1" fieldPosition="0">
        <references count="2">
          <reference field="0" count="1" selected="0">
            <x v="453"/>
          </reference>
          <reference field="3" count="1">
            <x v="212"/>
          </reference>
        </references>
      </pivotArea>
    </format>
    <format dxfId="4161">
      <pivotArea dataOnly="0" labelOnly="1" fieldPosition="0">
        <references count="2">
          <reference field="0" count="1" selected="0">
            <x v="454"/>
          </reference>
          <reference field="3" count="1">
            <x v="216"/>
          </reference>
        </references>
      </pivotArea>
    </format>
    <format dxfId="4160">
      <pivotArea dataOnly="0" labelOnly="1" fieldPosition="0">
        <references count="2">
          <reference field="0" count="1" selected="0">
            <x v="455"/>
          </reference>
          <reference field="3" count="1">
            <x v="218"/>
          </reference>
        </references>
      </pivotArea>
    </format>
    <format dxfId="4159">
      <pivotArea dataOnly="0" labelOnly="1" fieldPosition="0">
        <references count="2">
          <reference field="0" count="1" selected="0">
            <x v="456"/>
          </reference>
          <reference field="3" count="1">
            <x v="191"/>
          </reference>
        </references>
      </pivotArea>
    </format>
    <format dxfId="4158">
      <pivotArea dataOnly="0" labelOnly="1" fieldPosition="0">
        <references count="2">
          <reference field="0" count="1" selected="0">
            <x v="457"/>
          </reference>
          <reference field="3" count="1">
            <x v="205"/>
          </reference>
        </references>
      </pivotArea>
    </format>
    <format dxfId="4157">
      <pivotArea dataOnly="0" labelOnly="1" fieldPosition="0">
        <references count="2">
          <reference field="0" count="1" selected="0">
            <x v="460"/>
          </reference>
          <reference field="3" count="1">
            <x v="206"/>
          </reference>
        </references>
      </pivotArea>
    </format>
    <format dxfId="4156">
      <pivotArea dataOnly="0" labelOnly="1" fieldPosition="0">
        <references count="2">
          <reference field="0" count="1" selected="0">
            <x v="462"/>
          </reference>
          <reference field="3" count="1">
            <x v="207"/>
          </reference>
        </references>
      </pivotArea>
    </format>
    <format dxfId="4155">
      <pivotArea dataOnly="0" labelOnly="1" fieldPosition="0">
        <references count="2">
          <reference field="0" count="1" selected="0">
            <x v="465"/>
          </reference>
          <reference field="3" count="1">
            <x v="208"/>
          </reference>
        </references>
      </pivotArea>
    </format>
    <format dxfId="4154">
      <pivotArea dataOnly="0" labelOnly="1" fieldPosition="0">
        <references count="2">
          <reference field="0" count="1" selected="0">
            <x v="469"/>
          </reference>
          <reference field="3" count="1">
            <x v="209"/>
          </reference>
        </references>
      </pivotArea>
    </format>
    <format dxfId="4153">
      <pivotArea dataOnly="0" labelOnly="1" fieldPosition="0">
        <references count="2">
          <reference field="0" count="1" selected="0">
            <x v="472"/>
          </reference>
          <reference field="3" count="1">
            <x v="210"/>
          </reference>
        </references>
      </pivotArea>
    </format>
    <format dxfId="4152">
      <pivotArea dataOnly="0" labelOnly="1" fieldPosition="0">
        <references count="2">
          <reference field="0" count="1" selected="0">
            <x v="476"/>
          </reference>
          <reference field="3" count="1">
            <x v="211"/>
          </reference>
        </references>
      </pivotArea>
    </format>
    <format dxfId="4151">
      <pivotArea dataOnly="0" labelOnly="1" fieldPosition="0">
        <references count="2">
          <reference field="0" count="1" selected="0">
            <x v="478"/>
          </reference>
          <reference field="3" count="1">
            <x v="212"/>
          </reference>
        </references>
      </pivotArea>
    </format>
    <format dxfId="4150">
      <pivotArea dataOnly="0" labelOnly="1" fieldPosition="0">
        <references count="2">
          <reference field="0" count="1" selected="0">
            <x v="479"/>
          </reference>
          <reference field="3" count="1">
            <x v="213"/>
          </reference>
        </references>
      </pivotArea>
    </format>
    <format dxfId="4149">
      <pivotArea dataOnly="0" labelOnly="1" fieldPosition="0">
        <references count="2">
          <reference field="0" count="1" selected="0">
            <x v="481"/>
          </reference>
          <reference field="3" count="1">
            <x v="215"/>
          </reference>
        </references>
      </pivotArea>
    </format>
    <format dxfId="4148">
      <pivotArea dataOnly="0" labelOnly="1" fieldPosition="0">
        <references count="2">
          <reference field="0" count="1" selected="0">
            <x v="485"/>
          </reference>
          <reference field="3" count="1">
            <x v="217"/>
          </reference>
        </references>
      </pivotArea>
    </format>
    <format dxfId="4147">
      <pivotArea dataOnly="0" labelOnly="1" fieldPosition="0">
        <references count="2">
          <reference field="0" count="1" selected="0">
            <x v="486"/>
          </reference>
          <reference field="3" count="1">
            <x v="218"/>
          </reference>
        </references>
      </pivotArea>
    </format>
    <format dxfId="4146">
      <pivotArea dataOnly="0" labelOnly="1" fieldPosition="0">
        <references count="2">
          <reference field="0" count="1" selected="0">
            <x v="488"/>
          </reference>
          <reference field="3" count="1">
            <x v="219"/>
          </reference>
        </references>
      </pivotArea>
    </format>
    <format dxfId="4145">
      <pivotArea dataOnly="0" labelOnly="1" fieldPosition="0">
        <references count="2">
          <reference field="0" count="1" selected="0">
            <x v="489"/>
          </reference>
          <reference field="3" count="1">
            <x v="220"/>
          </reference>
        </references>
      </pivotArea>
    </format>
    <format dxfId="4144">
      <pivotArea dataOnly="0" labelOnly="1" fieldPosition="0">
        <references count="2">
          <reference field="0" count="1" selected="0">
            <x v="490"/>
          </reference>
          <reference field="3" count="1">
            <x v="223"/>
          </reference>
        </references>
      </pivotArea>
    </format>
    <format dxfId="4143">
      <pivotArea dataOnly="0" labelOnly="1" fieldPosition="0">
        <references count="2">
          <reference field="0" count="1" selected="0">
            <x v="491"/>
          </reference>
          <reference field="3" count="1">
            <x v="235"/>
          </reference>
        </references>
      </pivotArea>
    </format>
    <format dxfId="4142">
      <pivotArea dataOnly="0" labelOnly="1" fieldPosition="0">
        <references count="2">
          <reference field="0" count="1" selected="0">
            <x v="492"/>
          </reference>
          <reference field="3" count="1">
            <x v="222"/>
          </reference>
        </references>
      </pivotArea>
    </format>
    <format dxfId="4141">
      <pivotArea dataOnly="0" labelOnly="1" fieldPosition="0">
        <references count="2">
          <reference field="0" count="1" selected="0">
            <x v="493"/>
          </reference>
          <reference field="3" count="1">
            <x v="226"/>
          </reference>
        </references>
      </pivotArea>
    </format>
    <format dxfId="4140">
      <pivotArea dataOnly="0" labelOnly="1" fieldPosition="0">
        <references count="2">
          <reference field="0" count="1" selected="0">
            <x v="495"/>
          </reference>
          <reference field="3" count="1">
            <x v="227"/>
          </reference>
        </references>
      </pivotArea>
    </format>
    <format dxfId="4139">
      <pivotArea dataOnly="0" labelOnly="1" fieldPosition="0">
        <references count="2">
          <reference field="0" count="1" selected="0">
            <x v="496"/>
          </reference>
          <reference field="3" count="1">
            <x v="228"/>
          </reference>
        </references>
      </pivotArea>
    </format>
    <format dxfId="4138">
      <pivotArea dataOnly="0" labelOnly="1" fieldPosition="0">
        <references count="2">
          <reference field="0" count="1" selected="0">
            <x v="497"/>
          </reference>
          <reference field="3" count="1">
            <x v="229"/>
          </reference>
        </references>
      </pivotArea>
    </format>
    <format dxfId="4137">
      <pivotArea dataOnly="0" labelOnly="1" fieldPosition="0">
        <references count="2">
          <reference field="0" count="1" selected="0">
            <x v="498"/>
          </reference>
          <reference field="3" count="1">
            <x v="230"/>
          </reference>
        </references>
      </pivotArea>
    </format>
    <format dxfId="4136">
      <pivotArea dataOnly="0" labelOnly="1" fieldPosition="0">
        <references count="2">
          <reference field="0" count="1" selected="0">
            <x v="500"/>
          </reference>
          <reference field="3" count="1">
            <x v="231"/>
          </reference>
        </references>
      </pivotArea>
    </format>
    <format dxfId="4135">
      <pivotArea dataOnly="0" labelOnly="1" fieldPosition="0">
        <references count="2">
          <reference field="0" count="1" selected="0">
            <x v="501"/>
          </reference>
          <reference field="3" count="1">
            <x v="232"/>
          </reference>
        </references>
      </pivotArea>
    </format>
    <format dxfId="4134">
      <pivotArea dataOnly="0" labelOnly="1" fieldPosition="0">
        <references count="2">
          <reference field="0" count="1" selected="0">
            <x v="503"/>
          </reference>
          <reference field="3" count="1">
            <x v="233"/>
          </reference>
        </references>
      </pivotArea>
    </format>
    <format dxfId="4133">
      <pivotArea dataOnly="0" labelOnly="1" fieldPosition="0">
        <references count="2">
          <reference field="0" count="1" selected="0">
            <x v="504"/>
          </reference>
          <reference field="3" count="1">
            <x v="234"/>
          </reference>
        </references>
      </pivotArea>
    </format>
    <format dxfId="4132">
      <pivotArea dataOnly="0" labelOnly="1" fieldPosition="0">
        <references count="2">
          <reference field="0" count="1" selected="0">
            <x v="505"/>
          </reference>
          <reference field="3" count="1">
            <x v="236"/>
          </reference>
        </references>
      </pivotArea>
    </format>
    <format dxfId="4131">
      <pivotArea field="6" type="button" dataOnly="0" labelOnly="1" outline="0" axis="axisRow" fieldPosition="10"/>
    </format>
    <format dxfId="4130">
      <pivotArea type="all" dataOnly="0" outline="0" fieldPosition="0"/>
    </format>
    <format dxfId="4129">
      <pivotArea outline="0" collapsedLevelsAreSubtotals="1" fieldPosition="0"/>
    </format>
    <format dxfId="4128">
      <pivotArea type="topRight" dataOnly="0" labelOnly="1" outline="0" fieldPosition="0"/>
    </format>
    <format dxfId="4127">
      <pivotArea dataOnly="0" labelOnly="1" grandRow="1" outline="0" fieldPosition="0"/>
    </format>
    <format dxfId="4126">
      <pivotArea field="0" type="button" dataOnly="0" labelOnly="1" outline="0" axis="axisRow" fieldPosition="0"/>
    </format>
    <format dxfId="4125">
      <pivotArea field="3" type="button" dataOnly="0" labelOnly="1" outline="0" axis="axisRow" fieldPosition="1"/>
    </format>
    <format dxfId="4124">
      <pivotArea field="25" type="button" dataOnly="0" labelOnly="1" outline="0" axis="axisRow" fieldPosition="3"/>
    </format>
    <format dxfId="4123">
      <pivotArea field="26" type="button" dataOnly="0" labelOnly="1" outline="0" axis="axisRow" fieldPosition="4"/>
    </format>
    <format dxfId="4122">
      <pivotArea field="27" type="button" dataOnly="0" labelOnly="1" outline="0" axis="axisRow" fieldPosition="5"/>
    </format>
    <format dxfId="4121">
      <pivotArea field="12" type="button" dataOnly="0" labelOnly="1" outline="0" axis="axisRow" fieldPosition="6"/>
    </format>
    <format dxfId="4120">
      <pivotArea field="4" type="button" dataOnly="0" labelOnly="1" outline="0" axis="axisRow" fieldPosition="7"/>
    </format>
    <format dxfId="4119">
      <pivotArea field="19" type="button" dataOnly="0" labelOnly="1" outline="0" axis="axisRow" fieldPosition="8"/>
    </format>
    <format dxfId="4118">
      <pivotArea field="29" type="button" dataOnly="0" labelOnly="1" outline="0" axis="axisRow" fieldPosition="9"/>
    </format>
    <format dxfId="4117">
      <pivotArea field="6" type="button" dataOnly="0" labelOnly="1" outline="0" axis="axisRow" fieldPosition="10"/>
    </format>
    <format dxfId="4116">
      <pivotArea type="all" dataOnly="0" outline="0" fieldPosition="0"/>
    </format>
    <format dxfId="4115">
      <pivotArea outline="0" collapsedLevelsAreSubtotals="1" fieldPosition="0"/>
    </format>
    <format dxfId="4114">
      <pivotArea type="origin" dataOnly="0" labelOnly="1" outline="0" fieldPosition="0"/>
    </format>
    <format dxfId="4113">
      <pivotArea type="topRight" dataOnly="0" labelOnly="1" outline="0" fieldPosition="0"/>
    </format>
    <format dxfId="4112">
      <pivotArea field="0" type="button" dataOnly="0" labelOnly="1" outline="0" axis="axisRow" fieldPosition="0"/>
    </format>
    <format dxfId="4111">
      <pivotArea field="3" type="button" dataOnly="0" labelOnly="1" outline="0" axis="axisRow" fieldPosition="1"/>
    </format>
    <format dxfId="4110">
      <pivotArea field="25" type="button" dataOnly="0" labelOnly="1" outline="0" axis="axisRow" fieldPosition="3"/>
    </format>
    <format dxfId="4109">
      <pivotArea field="26" type="button" dataOnly="0" labelOnly="1" outline="0" axis="axisRow" fieldPosition="4"/>
    </format>
    <format dxfId="4108">
      <pivotArea field="27" type="button" dataOnly="0" labelOnly="1" outline="0" axis="axisRow" fieldPosition="5"/>
    </format>
    <format dxfId="4107">
      <pivotArea field="12" type="button" dataOnly="0" labelOnly="1" outline="0" axis="axisRow" fieldPosition="6"/>
    </format>
    <format dxfId="4106">
      <pivotArea field="4" type="button" dataOnly="0" labelOnly="1" outline="0" axis="axisRow" fieldPosition="7"/>
    </format>
    <format dxfId="4105">
      <pivotArea field="19" type="button" dataOnly="0" labelOnly="1" outline="0" axis="axisRow" fieldPosition="8"/>
    </format>
    <format dxfId="4104">
      <pivotArea field="29" type="button" dataOnly="0" labelOnly="1" outline="0" axis="axisRow" fieldPosition="9"/>
    </format>
    <format dxfId="4103">
      <pivotArea field="6" type="button" dataOnly="0" labelOnly="1" outline="0" axis="axisRow" fieldPosition="10"/>
    </format>
    <format dxfId="4102">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101">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100">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099">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4098">
      <pivotArea dataOnly="0" labelOnly="1" outline="0" fieldPosition="0">
        <references count="1">
          <reference field="0" count="39">
            <x v="200"/>
            <x v="201"/>
            <x v="202"/>
            <x v="203"/>
            <x v="204"/>
            <x v="205"/>
            <x v="206"/>
            <x v="207"/>
            <x v="208"/>
            <x v="209"/>
            <x v="210"/>
            <x v="211"/>
            <x v="212"/>
            <x v="213"/>
            <x v="214"/>
            <x v="215"/>
            <x v="216"/>
            <x v="217"/>
            <x v="218"/>
            <x v="219"/>
            <x v="220"/>
            <x v="221"/>
            <x v="222"/>
            <x v="223"/>
            <x v="224"/>
            <x v="225"/>
            <x v="226"/>
            <x v="227"/>
            <x v="228"/>
            <x v="229"/>
            <x v="230"/>
            <x v="231"/>
            <x v="232"/>
            <x v="233"/>
            <x v="234"/>
            <x v="235"/>
            <x v="236"/>
            <x v="237"/>
            <x v="238"/>
          </reference>
        </references>
      </pivotArea>
    </format>
    <format dxfId="4097">
      <pivotArea dataOnly="0" labelOnly="1" grandRow="1" outline="0" fieldPosition="0"/>
    </format>
    <format dxfId="4096">
      <pivotArea dataOnly="0" labelOnly="1" outline="0" fieldPosition="0">
        <references count="2">
          <reference field="0" count="1" selected="0">
            <x v="0"/>
          </reference>
          <reference field="3" count="1">
            <x v="289"/>
          </reference>
        </references>
      </pivotArea>
    </format>
    <format dxfId="4095">
      <pivotArea dataOnly="0" labelOnly="1" outline="0" fieldPosition="0">
        <references count="2">
          <reference field="0" count="1" selected="0">
            <x v="1"/>
          </reference>
          <reference field="3" count="1">
            <x v="290"/>
          </reference>
        </references>
      </pivotArea>
    </format>
    <format dxfId="4094">
      <pivotArea dataOnly="0" labelOnly="1" outline="0" fieldPosition="0">
        <references count="2">
          <reference field="0" count="1" selected="0">
            <x v="2"/>
          </reference>
          <reference field="3" count="1">
            <x v="291"/>
          </reference>
        </references>
      </pivotArea>
    </format>
    <format dxfId="4093">
      <pivotArea dataOnly="0" labelOnly="1" outline="0" fieldPosition="0">
        <references count="2">
          <reference field="0" count="1" selected="0">
            <x v="3"/>
          </reference>
          <reference field="3" count="1">
            <x v="302"/>
          </reference>
        </references>
      </pivotArea>
    </format>
    <format dxfId="4092">
      <pivotArea dataOnly="0" labelOnly="1" outline="0" fieldPosition="0">
        <references count="2">
          <reference field="0" count="1" selected="0">
            <x v="4"/>
          </reference>
          <reference field="3" count="1">
            <x v="78"/>
          </reference>
        </references>
      </pivotArea>
    </format>
    <format dxfId="4091">
      <pivotArea dataOnly="0" labelOnly="1" outline="0" fieldPosition="0">
        <references count="2">
          <reference field="0" count="1" selected="0">
            <x v="5"/>
          </reference>
          <reference field="3" count="1">
            <x v="327"/>
          </reference>
        </references>
      </pivotArea>
    </format>
    <format dxfId="4090">
      <pivotArea dataOnly="0" labelOnly="1" outline="0" fieldPosition="0">
        <references count="2">
          <reference field="0" count="1" selected="0">
            <x v="6"/>
          </reference>
          <reference field="3" count="1">
            <x v="328"/>
          </reference>
        </references>
      </pivotArea>
    </format>
    <format dxfId="4089">
      <pivotArea dataOnly="0" labelOnly="1" outline="0" fieldPosition="0">
        <references count="2">
          <reference field="0" count="1" selected="0">
            <x v="8"/>
          </reference>
          <reference field="3" count="1">
            <x v="334"/>
          </reference>
        </references>
      </pivotArea>
    </format>
    <format dxfId="4088">
      <pivotArea dataOnly="0" labelOnly="1" outline="0" fieldPosition="0">
        <references count="2">
          <reference field="0" count="1" selected="0">
            <x v="9"/>
          </reference>
          <reference field="3" count="1">
            <x v="336"/>
          </reference>
        </references>
      </pivotArea>
    </format>
    <format dxfId="4087">
      <pivotArea dataOnly="0" labelOnly="1" outline="0" fieldPosition="0">
        <references count="2">
          <reference field="0" count="1" selected="0">
            <x v="10"/>
          </reference>
          <reference field="3" count="1">
            <x v="337"/>
          </reference>
        </references>
      </pivotArea>
    </format>
    <format dxfId="4086">
      <pivotArea dataOnly="0" labelOnly="1" outline="0" fieldPosition="0">
        <references count="2">
          <reference field="0" count="1" selected="0">
            <x v="12"/>
          </reference>
          <reference field="3" count="1">
            <x v="338"/>
          </reference>
        </references>
      </pivotArea>
    </format>
    <format dxfId="4085">
      <pivotArea dataOnly="0" labelOnly="1" outline="0" fieldPosition="0">
        <references count="2">
          <reference field="0" count="1" selected="0">
            <x v="14"/>
          </reference>
          <reference field="3" count="1">
            <x v="339"/>
          </reference>
        </references>
      </pivotArea>
    </format>
    <format dxfId="4084">
      <pivotArea dataOnly="0" labelOnly="1" outline="0" fieldPosition="0">
        <references count="2">
          <reference field="0" count="1" selected="0">
            <x v="15"/>
          </reference>
          <reference field="3" count="1">
            <x v="341"/>
          </reference>
        </references>
      </pivotArea>
    </format>
    <format dxfId="4083">
      <pivotArea dataOnly="0" labelOnly="1" outline="0" fieldPosition="0">
        <references count="2">
          <reference field="0" count="1" selected="0">
            <x v="16"/>
          </reference>
          <reference field="3" count="1">
            <x v="342"/>
          </reference>
        </references>
      </pivotArea>
    </format>
    <format dxfId="4082">
      <pivotArea dataOnly="0" labelOnly="1" outline="0" fieldPosition="0">
        <references count="2">
          <reference field="0" count="1" selected="0">
            <x v="18"/>
          </reference>
          <reference field="3" count="1">
            <x v="88"/>
          </reference>
        </references>
      </pivotArea>
    </format>
    <format dxfId="4081">
      <pivotArea dataOnly="0" labelOnly="1" outline="0" fieldPosition="0">
        <references count="2">
          <reference field="0" count="1" selected="0">
            <x v="20"/>
          </reference>
          <reference field="3" count="1">
            <x v="330"/>
          </reference>
        </references>
      </pivotArea>
    </format>
    <format dxfId="4080">
      <pivotArea dataOnly="0" labelOnly="1" outline="0" fieldPosition="0">
        <references count="2">
          <reference field="0" count="1" selected="0">
            <x v="21"/>
          </reference>
          <reference field="3" count="1">
            <x v="335"/>
          </reference>
        </references>
      </pivotArea>
    </format>
    <format dxfId="4079">
      <pivotArea dataOnly="0" labelOnly="1" outline="0" fieldPosition="0">
        <references count="2">
          <reference field="0" count="1" selected="0">
            <x v="22"/>
          </reference>
          <reference field="3" count="1">
            <x v="336"/>
          </reference>
        </references>
      </pivotArea>
    </format>
    <format dxfId="4078">
      <pivotArea dataOnly="0" labelOnly="1" outline="0" fieldPosition="0">
        <references count="2">
          <reference field="0" count="1" selected="0">
            <x v="23"/>
          </reference>
          <reference field="3" count="1">
            <x v="326"/>
          </reference>
        </references>
      </pivotArea>
    </format>
    <format dxfId="4077">
      <pivotArea dataOnly="0" labelOnly="1" outline="0" fieldPosition="0">
        <references count="2">
          <reference field="0" count="1" selected="0">
            <x v="24"/>
          </reference>
          <reference field="3" count="1">
            <x v="327"/>
          </reference>
        </references>
      </pivotArea>
    </format>
    <format dxfId="4076">
      <pivotArea dataOnly="0" labelOnly="1" outline="0" fieldPosition="0">
        <references count="2">
          <reference field="0" count="1" selected="0">
            <x v="26"/>
          </reference>
          <reference field="3" count="1">
            <x v="333"/>
          </reference>
        </references>
      </pivotArea>
    </format>
    <format dxfId="4075">
      <pivotArea dataOnly="0" labelOnly="1" outline="0" fieldPosition="0">
        <references count="2">
          <reference field="0" count="1" selected="0">
            <x v="27"/>
          </reference>
          <reference field="3" count="1">
            <x v="334"/>
          </reference>
        </references>
      </pivotArea>
    </format>
    <format dxfId="4074">
      <pivotArea dataOnly="0" labelOnly="1" outline="0" fieldPosition="0">
        <references count="2">
          <reference field="0" count="1" selected="0">
            <x v="30"/>
          </reference>
          <reference field="3" count="1">
            <x v="340"/>
          </reference>
        </references>
      </pivotArea>
    </format>
    <format dxfId="4073">
      <pivotArea dataOnly="0" labelOnly="1" outline="0" fieldPosition="0">
        <references count="2">
          <reference field="0" count="1" selected="0">
            <x v="31"/>
          </reference>
          <reference field="3" count="1">
            <x v="326"/>
          </reference>
        </references>
      </pivotArea>
    </format>
    <format dxfId="4072">
      <pivotArea dataOnly="0" labelOnly="1" outline="0" fieldPosition="0">
        <references count="2">
          <reference field="0" count="1" selected="0">
            <x v="35"/>
          </reference>
          <reference field="3" count="1">
            <x v="329"/>
          </reference>
        </references>
      </pivotArea>
    </format>
    <format dxfId="4071">
      <pivotArea dataOnly="0" labelOnly="1" outline="0" fieldPosition="0">
        <references count="2">
          <reference field="0" count="1" selected="0">
            <x v="36"/>
          </reference>
          <reference field="3" count="1">
            <x v="327"/>
          </reference>
        </references>
      </pivotArea>
    </format>
    <format dxfId="4070">
      <pivotArea dataOnly="0" labelOnly="1" outline="0" fieldPosition="0">
        <references count="2">
          <reference field="0" count="1" selected="0">
            <x v="38"/>
          </reference>
          <reference field="3" count="1">
            <x v="328"/>
          </reference>
        </references>
      </pivotArea>
    </format>
    <format dxfId="4069">
      <pivotArea dataOnly="0" labelOnly="1" outline="0" fieldPosition="0">
        <references count="2">
          <reference field="0" count="1" selected="0">
            <x v="39"/>
          </reference>
          <reference field="3" count="1">
            <x v="331"/>
          </reference>
        </references>
      </pivotArea>
    </format>
    <format dxfId="4068">
      <pivotArea dataOnly="0" labelOnly="1" outline="0" fieldPosition="0">
        <references count="2">
          <reference field="0" count="1" selected="0">
            <x v="43"/>
          </reference>
          <reference field="3" count="1">
            <x v="332"/>
          </reference>
        </references>
      </pivotArea>
    </format>
    <format dxfId="4067">
      <pivotArea dataOnly="0" labelOnly="1" outline="0" fieldPosition="0">
        <references count="2">
          <reference field="0" count="1" selected="0">
            <x v="45"/>
          </reference>
          <reference field="3" count="1">
            <x v="333"/>
          </reference>
        </references>
      </pivotArea>
    </format>
    <format dxfId="4066">
      <pivotArea dataOnly="0" labelOnly="1" outline="0" fieldPosition="0">
        <references count="2">
          <reference field="0" count="1" selected="0">
            <x v="46"/>
          </reference>
          <reference field="3" count="1">
            <x v="343"/>
          </reference>
        </references>
      </pivotArea>
    </format>
    <format dxfId="4065">
      <pivotArea dataOnly="0" labelOnly="1" outline="0" fieldPosition="0">
        <references count="2">
          <reference field="0" count="1" selected="0">
            <x v="52"/>
          </reference>
          <reference field="3" count="1">
            <x v="88"/>
          </reference>
        </references>
      </pivotArea>
    </format>
    <format dxfId="4064">
      <pivotArea dataOnly="0" labelOnly="1" outline="0" fieldPosition="0">
        <references count="2">
          <reference field="0" count="1" selected="0">
            <x v="56"/>
          </reference>
          <reference field="3" count="1">
            <x v="345"/>
          </reference>
        </references>
      </pivotArea>
    </format>
    <format dxfId="4063">
      <pivotArea dataOnly="0" labelOnly="1" outline="0" fieldPosition="0">
        <references count="2">
          <reference field="0" count="1" selected="0">
            <x v="58"/>
          </reference>
          <reference field="3" count="1">
            <x v="346"/>
          </reference>
        </references>
      </pivotArea>
    </format>
    <format dxfId="4062">
      <pivotArea dataOnly="0" labelOnly="1" outline="0" fieldPosition="0">
        <references count="2">
          <reference field="0" count="1" selected="0">
            <x v="59"/>
          </reference>
          <reference field="3" count="1">
            <x v="347"/>
          </reference>
        </references>
      </pivotArea>
    </format>
    <format dxfId="4061">
      <pivotArea dataOnly="0" labelOnly="1" outline="0" fieldPosition="0">
        <references count="2">
          <reference field="0" count="1" selected="0">
            <x v="60"/>
          </reference>
          <reference field="3" count="1">
            <x v="348"/>
          </reference>
        </references>
      </pivotArea>
    </format>
    <format dxfId="4060">
      <pivotArea dataOnly="0" labelOnly="1" outline="0" fieldPosition="0">
        <references count="2">
          <reference field="0" count="1" selected="0">
            <x v="61"/>
          </reference>
          <reference field="3" count="1">
            <x v="100"/>
          </reference>
        </references>
      </pivotArea>
    </format>
    <format dxfId="4059">
      <pivotArea dataOnly="0" labelOnly="1" outline="0" fieldPosition="0">
        <references count="2">
          <reference field="0" count="1" selected="0">
            <x v="64"/>
          </reference>
          <reference field="3" count="1">
            <x v="101"/>
          </reference>
        </references>
      </pivotArea>
    </format>
    <format dxfId="4058">
      <pivotArea dataOnly="0" labelOnly="1" outline="0" fieldPosition="0">
        <references count="2">
          <reference field="0" count="1" selected="0">
            <x v="65"/>
          </reference>
          <reference field="3" count="1">
            <x v="349"/>
          </reference>
        </references>
      </pivotArea>
    </format>
    <format dxfId="4057">
      <pivotArea dataOnly="0" labelOnly="1" outline="0" fieldPosition="0">
        <references count="2">
          <reference field="0" count="1" selected="0">
            <x v="66"/>
          </reference>
          <reference field="3" count="1">
            <x v="105"/>
          </reference>
        </references>
      </pivotArea>
    </format>
    <format dxfId="4056">
      <pivotArea dataOnly="0" labelOnly="1" outline="0" fieldPosition="0">
        <references count="2">
          <reference field="0" count="1" selected="0">
            <x v="67"/>
          </reference>
          <reference field="3" count="1">
            <x v="122"/>
          </reference>
        </references>
      </pivotArea>
    </format>
    <format dxfId="4055">
      <pivotArea dataOnly="0" labelOnly="1" outline="0" fieldPosition="0">
        <references count="2">
          <reference field="0" count="1" selected="0">
            <x v="69"/>
          </reference>
          <reference field="3" count="1">
            <x v="350"/>
          </reference>
        </references>
      </pivotArea>
    </format>
    <format dxfId="4054">
      <pivotArea dataOnly="0" labelOnly="1" outline="0" fieldPosition="0">
        <references count="2">
          <reference field="0" count="1" selected="0">
            <x v="75"/>
          </reference>
          <reference field="3" count="1">
            <x v="144"/>
          </reference>
        </references>
      </pivotArea>
    </format>
    <format dxfId="4053">
      <pivotArea dataOnly="0" labelOnly="1" outline="0" fieldPosition="0">
        <references count="2">
          <reference field="0" count="1" selected="0">
            <x v="80"/>
          </reference>
          <reference field="3" count="1">
            <x v="351"/>
          </reference>
        </references>
      </pivotArea>
    </format>
    <format dxfId="4052">
      <pivotArea dataOnly="0" labelOnly="1" outline="0" fieldPosition="0">
        <references count="2">
          <reference field="0" count="1" selected="0">
            <x v="84"/>
          </reference>
          <reference field="3" count="1">
            <x v="158"/>
          </reference>
        </references>
      </pivotArea>
    </format>
    <format dxfId="4051">
      <pivotArea dataOnly="0" labelOnly="1" outline="0" fieldPosition="0">
        <references count="2">
          <reference field="0" count="1" selected="0">
            <x v="85"/>
          </reference>
          <reference field="3" count="1">
            <x v="352"/>
          </reference>
        </references>
      </pivotArea>
    </format>
    <format dxfId="4050">
      <pivotArea dataOnly="0" labelOnly="1" outline="0" fieldPosition="0">
        <references count="2">
          <reference field="0" count="1" selected="0">
            <x v="86"/>
          </reference>
          <reference field="3" count="1">
            <x v="184"/>
          </reference>
        </references>
      </pivotArea>
    </format>
    <format dxfId="4049">
      <pivotArea dataOnly="0" labelOnly="1" outline="0" fieldPosition="0">
        <references count="2">
          <reference field="0" count="1" selected="0">
            <x v="87"/>
          </reference>
          <reference field="3" count="1">
            <x v="353"/>
          </reference>
        </references>
      </pivotArea>
    </format>
    <format dxfId="4048">
      <pivotArea dataOnly="0" labelOnly="1" outline="0" fieldPosition="0">
        <references count="2">
          <reference field="0" count="1" selected="0">
            <x v="88"/>
          </reference>
          <reference field="3" count="1">
            <x v="357"/>
          </reference>
        </references>
      </pivotArea>
    </format>
    <format dxfId="4047">
      <pivotArea dataOnly="0" labelOnly="1" outline="0" fieldPosition="0">
        <references count="2">
          <reference field="0" count="1" selected="0">
            <x v="89"/>
          </reference>
          <reference field="3" count="1">
            <x v="362"/>
          </reference>
        </references>
      </pivotArea>
    </format>
    <format dxfId="4046">
      <pivotArea dataOnly="0" labelOnly="1" outline="0" fieldPosition="0">
        <references count="2">
          <reference field="0" count="1" selected="0">
            <x v="90"/>
          </reference>
          <reference field="3" count="1">
            <x v="352"/>
          </reference>
        </references>
      </pivotArea>
    </format>
    <format dxfId="4045">
      <pivotArea dataOnly="0" labelOnly="1" outline="0" fieldPosition="0">
        <references count="2">
          <reference field="0" count="1" selected="0">
            <x v="91"/>
          </reference>
          <reference field="3" count="1">
            <x v="187"/>
          </reference>
        </references>
      </pivotArea>
    </format>
    <format dxfId="4044">
      <pivotArea dataOnly="0" labelOnly="1" outline="0" fieldPosition="0">
        <references count="2">
          <reference field="0" count="1" selected="0">
            <x v="92"/>
          </reference>
          <reference field="3" count="1">
            <x v="185"/>
          </reference>
        </references>
      </pivotArea>
    </format>
    <format dxfId="4043">
      <pivotArea dataOnly="0" labelOnly="1" outline="0" fieldPosition="0">
        <references count="2">
          <reference field="0" count="1" selected="0">
            <x v="94"/>
          </reference>
          <reference field="3" count="1">
            <x v="187"/>
          </reference>
        </references>
      </pivotArea>
    </format>
    <format dxfId="4042">
      <pivotArea dataOnly="0" labelOnly="1" outline="0" fieldPosition="0">
        <references count="2">
          <reference field="0" count="1" selected="0">
            <x v="96"/>
          </reference>
          <reference field="3" count="1">
            <x v="190"/>
          </reference>
        </references>
      </pivotArea>
    </format>
    <format dxfId="4041">
      <pivotArea dataOnly="0" labelOnly="1" outline="0" fieldPosition="0">
        <references count="2">
          <reference field="0" count="1" selected="0">
            <x v="97"/>
          </reference>
          <reference field="3" count="1">
            <x v="200"/>
          </reference>
        </references>
      </pivotArea>
    </format>
    <format dxfId="4040">
      <pivotArea dataOnly="0" labelOnly="1" outline="0" fieldPosition="0">
        <references count="2">
          <reference field="0" count="1" selected="0">
            <x v="99"/>
          </reference>
          <reference field="3" count="1">
            <x v="205"/>
          </reference>
        </references>
      </pivotArea>
    </format>
    <format dxfId="4039">
      <pivotArea dataOnly="0" labelOnly="1" outline="0" fieldPosition="0">
        <references count="2">
          <reference field="0" count="1" selected="0">
            <x v="100"/>
          </reference>
          <reference field="3" count="1">
            <x v="206"/>
          </reference>
        </references>
      </pivotArea>
    </format>
    <format dxfId="4038">
      <pivotArea dataOnly="0" labelOnly="1" outline="0" fieldPosition="0">
        <references count="2">
          <reference field="0" count="1" selected="0">
            <x v="109"/>
          </reference>
          <reference field="3" count="1">
            <x v="354"/>
          </reference>
        </references>
      </pivotArea>
    </format>
    <format dxfId="4037">
      <pivotArea dataOnly="0" labelOnly="1" outline="0" fieldPosition="0">
        <references count="2">
          <reference field="0" count="1" selected="0">
            <x v="111"/>
          </reference>
          <reference field="3" count="1">
            <x v="365"/>
          </reference>
        </references>
      </pivotArea>
    </format>
    <format dxfId="4036">
      <pivotArea dataOnly="0" labelOnly="1" outline="0" fieldPosition="0">
        <references count="2">
          <reference field="0" count="1" selected="0">
            <x v="113"/>
          </reference>
          <reference field="3" count="1">
            <x v="229"/>
          </reference>
        </references>
      </pivotArea>
    </format>
    <format dxfId="4035">
      <pivotArea dataOnly="0" labelOnly="1" outline="0" fieldPosition="0">
        <references count="2">
          <reference field="0" count="1" selected="0">
            <x v="114"/>
          </reference>
          <reference field="3" count="1">
            <x v="230"/>
          </reference>
        </references>
      </pivotArea>
    </format>
    <format dxfId="4034">
      <pivotArea dataOnly="0" labelOnly="1" outline="0" fieldPosition="0">
        <references count="2">
          <reference field="0" count="1" selected="0">
            <x v="116"/>
          </reference>
          <reference field="3" count="1">
            <x v="231"/>
          </reference>
        </references>
      </pivotArea>
    </format>
    <format dxfId="4033">
      <pivotArea dataOnly="0" labelOnly="1" outline="0" fieldPosition="0">
        <references count="2">
          <reference field="0" count="1" selected="0">
            <x v="117"/>
          </reference>
          <reference field="3" count="1">
            <x v="368"/>
          </reference>
        </references>
      </pivotArea>
    </format>
    <format dxfId="4032">
      <pivotArea dataOnly="0" labelOnly="1" outline="0" fieldPosition="0">
        <references count="2">
          <reference field="0" count="1" selected="0">
            <x v="118"/>
          </reference>
          <reference field="3" count="1">
            <x v="293"/>
          </reference>
        </references>
      </pivotArea>
    </format>
    <format dxfId="4031">
      <pivotArea dataOnly="0" labelOnly="1" outline="0" fieldPosition="0">
        <references count="2">
          <reference field="0" count="1" selected="0">
            <x v="122"/>
          </reference>
          <reference field="3" count="1">
            <x v="294"/>
          </reference>
        </references>
      </pivotArea>
    </format>
    <format dxfId="4030">
      <pivotArea dataOnly="0" labelOnly="1" outline="0" fieldPosition="0">
        <references count="2">
          <reference field="0" count="1" selected="0">
            <x v="123"/>
          </reference>
          <reference field="3" count="1">
            <x v="295"/>
          </reference>
        </references>
      </pivotArea>
    </format>
    <format dxfId="4029">
      <pivotArea dataOnly="0" labelOnly="1" outline="0" fieldPosition="0">
        <references count="2">
          <reference field="0" count="1" selected="0">
            <x v="125"/>
          </reference>
          <reference field="3" count="1">
            <x v="296"/>
          </reference>
        </references>
      </pivotArea>
    </format>
    <format dxfId="4028">
      <pivotArea dataOnly="0" labelOnly="1" outline="0" fieldPosition="0">
        <references count="2">
          <reference field="0" count="1" selected="0">
            <x v="126"/>
          </reference>
          <reference field="3" count="1">
            <x v="297"/>
          </reference>
        </references>
      </pivotArea>
    </format>
    <format dxfId="4027">
      <pivotArea dataOnly="0" labelOnly="1" outline="0" fieldPosition="0">
        <references count="2">
          <reference field="0" count="1" selected="0">
            <x v="127"/>
          </reference>
          <reference field="3" count="1">
            <x v="298"/>
          </reference>
        </references>
      </pivotArea>
    </format>
    <format dxfId="4026">
      <pivotArea dataOnly="0" labelOnly="1" outline="0" fieldPosition="0">
        <references count="2">
          <reference field="0" count="1" selected="0">
            <x v="128"/>
          </reference>
          <reference field="3" count="1">
            <x v="299"/>
          </reference>
        </references>
      </pivotArea>
    </format>
    <format dxfId="4025">
      <pivotArea dataOnly="0" labelOnly="1" outline="0" fieldPosition="0">
        <references count="2">
          <reference field="0" count="1" selected="0">
            <x v="129"/>
          </reference>
          <reference field="3" count="1">
            <x v="300"/>
          </reference>
        </references>
      </pivotArea>
    </format>
    <format dxfId="4024">
      <pivotArea dataOnly="0" labelOnly="1" outline="0" fieldPosition="0">
        <references count="2">
          <reference field="0" count="1" selected="0">
            <x v="130"/>
          </reference>
          <reference field="3" count="1">
            <x v="301"/>
          </reference>
        </references>
      </pivotArea>
    </format>
    <format dxfId="4023">
      <pivotArea dataOnly="0" labelOnly="1" outline="0" fieldPosition="0">
        <references count="2">
          <reference field="0" count="1" selected="0">
            <x v="131"/>
          </reference>
          <reference field="3" count="1">
            <x v="303"/>
          </reference>
        </references>
      </pivotArea>
    </format>
    <format dxfId="4022">
      <pivotArea dataOnly="0" labelOnly="1" outline="0" fieldPosition="0">
        <references count="2">
          <reference field="0" count="1" selected="0">
            <x v="132"/>
          </reference>
          <reference field="3" count="1">
            <x v="304"/>
          </reference>
        </references>
      </pivotArea>
    </format>
    <format dxfId="4021">
      <pivotArea dataOnly="0" labelOnly="1" outline="0" fieldPosition="0">
        <references count="2">
          <reference field="0" count="1" selected="0">
            <x v="133"/>
          </reference>
          <reference field="3" count="1">
            <x v="305"/>
          </reference>
        </references>
      </pivotArea>
    </format>
    <format dxfId="4020">
      <pivotArea dataOnly="0" labelOnly="1" outline="0" fieldPosition="0">
        <references count="2">
          <reference field="0" count="1" selected="0">
            <x v="134"/>
          </reference>
          <reference field="3" count="1">
            <x v="306"/>
          </reference>
        </references>
      </pivotArea>
    </format>
    <format dxfId="4019">
      <pivotArea dataOnly="0" labelOnly="1" outline="0" fieldPosition="0">
        <references count="2">
          <reference field="0" count="1" selected="0">
            <x v="136"/>
          </reference>
          <reference field="3" count="1">
            <x v="307"/>
          </reference>
        </references>
      </pivotArea>
    </format>
    <format dxfId="4018">
      <pivotArea dataOnly="0" labelOnly="1" outline="0" fieldPosition="0">
        <references count="2">
          <reference field="0" count="1" selected="0">
            <x v="138"/>
          </reference>
          <reference field="3" count="1">
            <x v="308"/>
          </reference>
        </references>
      </pivotArea>
    </format>
    <format dxfId="4017">
      <pivotArea dataOnly="0" labelOnly="1" outline="0" fieldPosition="0">
        <references count="2">
          <reference field="0" count="1" selected="0">
            <x v="140"/>
          </reference>
          <reference field="3" count="1">
            <x v="309"/>
          </reference>
        </references>
      </pivotArea>
    </format>
    <format dxfId="4016">
      <pivotArea dataOnly="0" labelOnly="1" outline="0" fieldPosition="0">
        <references count="2">
          <reference field="0" count="1" selected="0">
            <x v="141"/>
          </reference>
          <reference field="3" count="1">
            <x v="310"/>
          </reference>
        </references>
      </pivotArea>
    </format>
    <format dxfId="4015">
      <pivotArea dataOnly="0" labelOnly="1" outline="0" fieldPosition="0">
        <references count="2">
          <reference field="0" count="1" selected="0">
            <x v="142"/>
          </reference>
          <reference field="3" count="1">
            <x v="311"/>
          </reference>
        </references>
      </pivotArea>
    </format>
    <format dxfId="4014">
      <pivotArea dataOnly="0" labelOnly="1" outline="0" fieldPosition="0">
        <references count="2">
          <reference field="0" count="1" selected="0">
            <x v="146"/>
          </reference>
          <reference field="3" count="1">
            <x v="312"/>
          </reference>
        </references>
      </pivotArea>
    </format>
    <format dxfId="4013">
      <pivotArea dataOnly="0" labelOnly="1" outline="0" fieldPosition="0">
        <references count="2">
          <reference field="0" count="1" selected="0">
            <x v="147"/>
          </reference>
          <reference field="3" count="1">
            <x v="313"/>
          </reference>
        </references>
      </pivotArea>
    </format>
    <format dxfId="4012">
      <pivotArea dataOnly="0" labelOnly="1" outline="0" fieldPosition="0">
        <references count="2">
          <reference field="0" count="1" selected="0">
            <x v="148"/>
          </reference>
          <reference field="3" count="1">
            <x v="314"/>
          </reference>
        </references>
      </pivotArea>
    </format>
    <format dxfId="4011">
      <pivotArea dataOnly="0" labelOnly="1" outline="0" fieldPosition="0">
        <references count="2">
          <reference field="0" count="1" selected="0">
            <x v="149"/>
          </reference>
          <reference field="3" count="1">
            <x v="315"/>
          </reference>
        </references>
      </pivotArea>
    </format>
    <format dxfId="4010">
      <pivotArea dataOnly="0" labelOnly="1" outline="0" fieldPosition="0">
        <references count="2">
          <reference field="0" count="1" selected="0">
            <x v="151"/>
          </reference>
          <reference field="3" count="1">
            <x v="316"/>
          </reference>
        </references>
      </pivotArea>
    </format>
    <format dxfId="4009">
      <pivotArea dataOnly="0" labelOnly="1" outline="0" fieldPosition="0">
        <references count="2">
          <reference field="0" count="1" selected="0">
            <x v="152"/>
          </reference>
          <reference field="3" count="1">
            <x v="317"/>
          </reference>
        </references>
      </pivotArea>
    </format>
    <format dxfId="4008">
      <pivotArea dataOnly="0" labelOnly="1" outline="0" fieldPosition="0">
        <references count="2">
          <reference field="0" count="1" selected="0">
            <x v="153"/>
          </reference>
          <reference field="3" count="1">
            <x v="318"/>
          </reference>
        </references>
      </pivotArea>
    </format>
    <format dxfId="4007">
      <pivotArea dataOnly="0" labelOnly="1" outline="0" fieldPosition="0">
        <references count="2">
          <reference field="0" count="1" selected="0">
            <x v="154"/>
          </reference>
          <reference field="3" count="1">
            <x v="319"/>
          </reference>
        </references>
      </pivotArea>
    </format>
    <format dxfId="4006">
      <pivotArea dataOnly="0" labelOnly="1" outline="0" fieldPosition="0">
        <references count="2">
          <reference field="0" count="1" selected="0">
            <x v="155"/>
          </reference>
          <reference field="3" count="1">
            <x v="169"/>
          </reference>
        </references>
      </pivotArea>
    </format>
    <format dxfId="4005">
      <pivotArea dataOnly="0" labelOnly="1" outline="0" fieldPosition="0">
        <references count="2">
          <reference field="0" count="1" selected="0">
            <x v="157"/>
          </reference>
          <reference field="3" count="1">
            <x v="173"/>
          </reference>
        </references>
      </pivotArea>
    </format>
    <format dxfId="4004">
      <pivotArea dataOnly="0" labelOnly="1" outline="0" fieldPosition="0">
        <references count="2">
          <reference field="0" count="1" selected="0">
            <x v="159"/>
          </reference>
          <reference field="3" count="1">
            <x v="355"/>
          </reference>
        </references>
      </pivotArea>
    </format>
    <format dxfId="4003">
      <pivotArea dataOnly="0" labelOnly="1" outline="0" fieldPosition="0">
        <references count="2">
          <reference field="0" count="1" selected="0">
            <x v="160"/>
          </reference>
          <reference field="3" count="1">
            <x v="356"/>
          </reference>
        </references>
      </pivotArea>
    </format>
    <format dxfId="4002">
      <pivotArea dataOnly="0" labelOnly="1" outline="0" fieldPosition="0">
        <references count="2">
          <reference field="0" count="1" selected="0">
            <x v="162"/>
          </reference>
          <reference field="3" count="1">
            <x v="360"/>
          </reference>
        </references>
      </pivotArea>
    </format>
    <format dxfId="4001">
      <pivotArea dataOnly="0" labelOnly="1" outline="0" fieldPosition="0">
        <references count="2">
          <reference field="0" count="1" selected="0">
            <x v="164"/>
          </reference>
          <reference field="3" count="1">
            <x v="363"/>
          </reference>
        </references>
      </pivotArea>
    </format>
    <format dxfId="4000">
      <pivotArea dataOnly="0" labelOnly="1" outline="0" fieldPosition="0">
        <references count="2">
          <reference field="0" count="1" selected="0">
            <x v="165"/>
          </reference>
          <reference field="3" count="1">
            <x v="230"/>
          </reference>
        </references>
      </pivotArea>
    </format>
    <format dxfId="3999">
      <pivotArea dataOnly="0" labelOnly="1" outline="0" fieldPosition="0">
        <references count="2">
          <reference field="0" count="1" selected="0">
            <x v="166"/>
          </reference>
          <reference field="3" count="1">
            <x v="355"/>
          </reference>
        </references>
      </pivotArea>
    </format>
    <format dxfId="3998">
      <pivotArea dataOnly="0" labelOnly="1" outline="0" fieldPosition="0">
        <references count="2">
          <reference field="0" count="1" selected="0">
            <x v="167"/>
          </reference>
          <reference field="3" count="1">
            <x v="231"/>
          </reference>
        </references>
      </pivotArea>
    </format>
    <format dxfId="3997">
      <pivotArea dataOnly="0" labelOnly="1" outline="0" fieldPosition="0">
        <references count="2">
          <reference field="0" count="1" selected="0">
            <x v="168"/>
          </reference>
          <reference field="3" count="1">
            <x v="358"/>
          </reference>
        </references>
      </pivotArea>
    </format>
    <format dxfId="3996">
      <pivotArea dataOnly="0" labelOnly="1" outline="0" fieldPosition="0">
        <references count="2">
          <reference field="0" count="1" selected="0">
            <x v="169"/>
          </reference>
          <reference field="3" count="1">
            <x v="359"/>
          </reference>
        </references>
      </pivotArea>
    </format>
    <format dxfId="3995">
      <pivotArea dataOnly="0" labelOnly="1" outline="0" fieldPosition="0">
        <references count="2">
          <reference field="0" count="1" selected="0">
            <x v="173"/>
          </reference>
          <reference field="3" count="1">
            <x v="361"/>
          </reference>
        </references>
      </pivotArea>
    </format>
    <format dxfId="3994">
      <pivotArea dataOnly="0" labelOnly="1" outline="0" fieldPosition="0">
        <references count="2">
          <reference field="0" count="1" selected="0">
            <x v="177"/>
          </reference>
          <reference field="3" count="1">
            <x v="362"/>
          </reference>
        </references>
      </pivotArea>
    </format>
    <format dxfId="3993">
      <pivotArea dataOnly="0" labelOnly="1" outline="0" fieldPosition="0">
        <references count="2">
          <reference field="0" count="1" selected="0">
            <x v="178"/>
          </reference>
          <reference field="3" count="1">
            <x v="363"/>
          </reference>
        </references>
      </pivotArea>
    </format>
    <format dxfId="3992">
      <pivotArea dataOnly="0" labelOnly="1" outline="0" fieldPosition="0">
        <references count="2">
          <reference field="0" count="1" selected="0">
            <x v="179"/>
          </reference>
          <reference field="3" count="1">
            <x v="364"/>
          </reference>
        </references>
      </pivotArea>
    </format>
    <format dxfId="3991">
      <pivotArea dataOnly="0" labelOnly="1" outline="0" fieldPosition="0">
        <references count="2">
          <reference field="0" count="1" selected="0">
            <x v="182"/>
          </reference>
          <reference field="3" count="1">
            <x v="292"/>
          </reference>
        </references>
      </pivotArea>
    </format>
    <format dxfId="3990">
      <pivotArea dataOnly="0" labelOnly="1" outline="0" fieldPosition="0">
        <references count="2">
          <reference field="0" count="1" selected="0">
            <x v="183"/>
          </reference>
          <reference field="3" count="1">
            <x v="53"/>
          </reference>
        </references>
      </pivotArea>
    </format>
    <format dxfId="3989">
      <pivotArea dataOnly="0" labelOnly="1" outline="0" fieldPosition="0">
        <references count="2">
          <reference field="0" count="1" selected="0">
            <x v="184"/>
          </reference>
          <reference field="3" count="1">
            <x v="320"/>
          </reference>
        </references>
      </pivotArea>
    </format>
    <format dxfId="3988">
      <pivotArea dataOnly="0" labelOnly="1" outline="0" fieldPosition="0">
        <references count="2">
          <reference field="0" count="1" selected="0">
            <x v="185"/>
          </reference>
          <reference field="3" count="1">
            <x v="71"/>
          </reference>
        </references>
      </pivotArea>
    </format>
    <format dxfId="3987">
      <pivotArea dataOnly="0" labelOnly="1" outline="0" fieldPosition="0">
        <references count="2">
          <reference field="0" count="1" selected="0">
            <x v="190"/>
          </reference>
          <reference field="3" count="1">
            <x v="74"/>
          </reference>
        </references>
      </pivotArea>
    </format>
    <format dxfId="3986">
      <pivotArea dataOnly="0" labelOnly="1" outline="0" fieldPosition="0">
        <references count="2">
          <reference field="0" count="1" selected="0">
            <x v="191"/>
          </reference>
          <reference field="3" count="1">
            <x v="321"/>
          </reference>
        </references>
      </pivotArea>
    </format>
    <format dxfId="3985">
      <pivotArea dataOnly="0" labelOnly="1" outline="0" fieldPosition="0">
        <references count="2">
          <reference field="0" count="1" selected="0">
            <x v="193"/>
          </reference>
          <reference field="3" count="1">
            <x v="322"/>
          </reference>
        </references>
      </pivotArea>
    </format>
    <format dxfId="3984">
      <pivotArea dataOnly="0" labelOnly="1" outline="0" fieldPosition="0">
        <references count="2">
          <reference field="0" count="1" selected="0">
            <x v="195"/>
          </reference>
          <reference field="3" count="1">
            <x v="323"/>
          </reference>
        </references>
      </pivotArea>
    </format>
    <format dxfId="3983">
      <pivotArea dataOnly="0" labelOnly="1" outline="0" fieldPosition="0">
        <references count="2">
          <reference field="0" count="1" selected="0">
            <x v="196"/>
          </reference>
          <reference field="3" count="1">
            <x v="324"/>
          </reference>
        </references>
      </pivotArea>
    </format>
    <format dxfId="3982">
      <pivotArea dataOnly="0" labelOnly="1" outline="0" fieldPosition="0">
        <references count="2">
          <reference field="0" count="1" selected="0">
            <x v="197"/>
          </reference>
          <reference field="3" count="1">
            <x v="325"/>
          </reference>
        </references>
      </pivotArea>
    </format>
    <format dxfId="3981">
      <pivotArea dataOnly="0" labelOnly="1" outline="0" fieldPosition="0">
        <references count="2">
          <reference field="0" count="1" selected="0">
            <x v="200"/>
          </reference>
          <reference field="3" count="1">
            <x v="341"/>
          </reference>
        </references>
      </pivotArea>
    </format>
    <format dxfId="3980">
      <pivotArea dataOnly="0" labelOnly="1" outline="0" fieldPosition="0">
        <references count="2">
          <reference field="0" count="1" selected="0">
            <x v="201"/>
          </reference>
          <reference field="3" count="1">
            <x v="85"/>
          </reference>
        </references>
      </pivotArea>
    </format>
    <format dxfId="3979">
      <pivotArea dataOnly="0" labelOnly="1" outline="0" fieldPosition="0">
        <references count="2">
          <reference field="0" count="1" selected="0">
            <x v="202"/>
          </reference>
          <reference field="3" count="1">
            <x v="86"/>
          </reference>
        </references>
      </pivotArea>
    </format>
    <format dxfId="3978">
      <pivotArea dataOnly="0" labelOnly="1" outline="0" fieldPosition="0">
        <references count="2">
          <reference field="0" count="1" selected="0">
            <x v="203"/>
          </reference>
          <reference field="3" count="1">
            <x v="88"/>
          </reference>
        </references>
      </pivotArea>
    </format>
    <format dxfId="3977">
      <pivotArea dataOnly="0" labelOnly="1" outline="0" fieldPosition="0">
        <references count="2">
          <reference field="0" count="1" selected="0">
            <x v="204"/>
          </reference>
          <reference field="3" count="1">
            <x v="344"/>
          </reference>
        </references>
      </pivotArea>
    </format>
    <format dxfId="3976">
      <pivotArea dataOnly="0" labelOnly="1" outline="0" fieldPosition="0">
        <references count="2">
          <reference field="0" count="1" selected="0">
            <x v="205"/>
          </reference>
          <reference field="3" count="1">
            <x v="95"/>
          </reference>
        </references>
      </pivotArea>
    </format>
    <format dxfId="3975">
      <pivotArea dataOnly="0" labelOnly="1" outline="0" fieldPosition="0">
        <references count="2">
          <reference field="0" count="1" selected="0">
            <x v="208"/>
          </reference>
          <reference field="3" count="1">
            <x v="345"/>
          </reference>
        </references>
      </pivotArea>
    </format>
    <format dxfId="3974">
      <pivotArea dataOnly="0" labelOnly="1" outline="0" fieldPosition="0">
        <references count="2">
          <reference field="0" count="1" selected="0">
            <x v="209"/>
          </reference>
          <reference field="3" count="1">
            <x v="346"/>
          </reference>
        </references>
      </pivotArea>
    </format>
    <format dxfId="3973">
      <pivotArea dataOnly="0" labelOnly="1" outline="0" fieldPosition="0">
        <references count="2">
          <reference field="0" count="1" selected="0">
            <x v="210"/>
          </reference>
          <reference field="3" count="1">
            <x v="347"/>
          </reference>
        </references>
      </pivotArea>
    </format>
    <format dxfId="3972">
      <pivotArea dataOnly="0" labelOnly="1" outline="0" fieldPosition="0">
        <references count="2">
          <reference field="0" count="1" selected="0">
            <x v="215"/>
          </reference>
          <reference field="3" count="1">
            <x v="100"/>
          </reference>
        </references>
      </pivotArea>
    </format>
    <format dxfId="3971">
      <pivotArea dataOnly="0" labelOnly="1" outline="0" fieldPosition="0">
        <references count="2">
          <reference field="0" count="1" selected="0">
            <x v="216"/>
          </reference>
          <reference field="3" count="1">
            <x v="133"/>
          </reference>
        </references>
      </pivotArea>
    </format>
    <format dxfId="3970">
      <pivotArea dataOnly="0" labelOnly="1" outline="0" fieldPosition="0">
        <references count="2">
          <reference field="0" count="1" selected="0">
            <x v="217"/>
          </reference>
          <reference field="3" count="1">
            <x v="185"/>
          </reference>
        </references>
      </pivotArea>
    </format>
    <format dxfId="3969">
      <pivotArea dataOnly="0" labelOnly="1" outline="0" fieldPosition="0">
        <references count="2">
          <reference field="0" count="1" selected="0">
            <x v="218"/>
          </reference>
          <reference field="3" count="1">
            <x v="190"/>
          </reference>
        </references>
      </pivotArea>
    </format>
    <format dxfId="3968">
      <pivotArea dataOnly="0" labelOnly="1" outline="0" fieldPosition="0">
        <references count="2">
          <reference field="0" count="1" selected="0">
            <x v="219"/>
          </reference>
          <reference field="3" count="1">
            <x v="206"/>
          </reference>
        </references>
      </pivotArea>
    </format>
    <format dxfId="3967">
      <pivotArea dataOnly="0" labelOnly="1" outline="0" fieldPosition="0">
        <references count="2">
          <reference field="0" count="1" selected="0">
            <x v="220"/>
          </reference>
          <reference field="3" count="1">
            <x v="365"/>
          </reference>
        </references>
      </pivotArea>
    </format>
    <format dxfId="3966">
      <pivotArea dataOnly="0" labelOnly="1" outline="0" fieldPosition="0">
        <references count="2">
          <reference field="0" count="1" selected="0">
            <x v="221"/>
          </reference>
          <reference field="3" count="1">
            <x v="366"/>
          </reference>
        </references>
      </pivotArea>
    </format>
    <format dxfId="3965">
      <pivotArea dataOnly="0" labelOnly="1" outline="0" fieldPosition="0">
        <references count="2">
          <reference field="0" count="1" selected="0">
            <x v="222"/>
          </reference>
          <reference field="3" count="1">
            <x v="231"/>
          </reference>
        </references>
      </pivotArea>
    </format>
    <format dxfId="3964">
      <pivotArea dataOnly="0" labelOnly="1" outline="0" fieldPosition="0">
        <references count="2">
          <reference field="0" count="1" selected="0">
            <x v="223"/>
          </reference>
          <reference field="3" count="1">
            <x v="326"/>
          </reference>
        </references>
      </pivotArea>
    </format>
    <format dxfId="3963">
      <pivotArea dataOnly="0" labelOnly="1" outline="0" fieldPosition="0">
        <references count="2">
          <reference field="0" count="1" selected="0">
            <x v="224"/>
          </reference>
          <reference field="3" count="1">
            <x v="333"/>
          </reference>
        </references>
      </pivotArea>
    </format>
    <format dxfId="3962">
      <pivotArea dataOnly="0" labelOnly="1" outline="0" fieldPosition="0">
        <references count="2">
          <reference field="0" count="1" selected="0">
            <x v="226"/>
          </reference>
          <reference field="3" count="1">
            <x v="334"/>
          </reference>
        </references>
      </pivotArea>
    </format>
    <format dxfId="3961">
      <pivotArea dataOnly="0" labelOnly="1" outline="0" fieldPosition="0">
        <references count="2">
          <reference field="0" count="1" selected="0">
            <x v="227"/>
          </reference>
          <reference field="3" count="1">
            <x v="336"/>
          </reference>
        </references>
      </pivotArea>
    </format>
    <format dxfId="3960">
      <pivotArea dataOnly="0" labelOnly="1" outline="0" fieldPosition="0">
        <references count="2">
          <reference field="0" count="1" selected="0">
            <x v="228"/>
          </reference>
          <reference field="3" count="1">
            <x v="362"/>
          </reference>
        </references>
      </pivotArea>
    </format>
    <format dxfId="3959">
      <pivotArea dataOnly="0" labelOnly="1" outline="0" fieldPosition="0">
        <references count="2">
          <reference field="0" count="1" selected="0">
            <x v="230"/>
          </reference>
          <reference field="3" count="1">
            <x v="363"/>
          </reference>
        </references>
      </pivotArea>
    </format>
    <format dxfId="3958">
      <pivotArea dataOnly="0" labelOnly="1" outline="0" fieldPosition="0">
        <references count="2">
          <reference field="0" count="1" selected="0">
            <x v="232"/>
          </reference>
          <reference field="3" count="1">
            <x v="364"/>
          </reference>
        </references>
      </pivotArea>
    </format>
    <format dxfId="3957">
      <pivotArea dataOnly="0" labelOnly="1" outline="0" fieldPosition="0">
        <references count="2">
          <reference field="0" count="1" selected="0">
            <x v="233"/>
          </reference>
          <reference field="3" count="1">
            <x v="367"/>
          </reference>
        </references>
      </pivotArea>
    </format>
    <format dxfId="3956">
      <pivotArea dataOnly="0" labelOnly="1" outline="0" fieldPosition="0">
        <references count="2">
          <reference field="0" count="1" selected="0">
            <x v="234"/>
          </reference>
          <reference field="3" count="1">
            <x v="369"/>
          </reference>
        </references>
      </pivotArea>
    </format>
    <format dxfId="3955">
      <pivotArea type="topRight" dataOnly="0" labelOnly="1" outline="0" fieldPosition="0"/>
    </format>
    <format dxfId="3954">
      <pivotArea type="all" dataOnly="0" outline="0" fieldPosition="0"/>
    </format>
    <format dxfId="3953">
      <pivotArea outline="0" collapsedLevelsAreSubtotals="1" fieldPosition="0"/>
    </format>
    <format dxfId="3952">
      <pivotArea type="origin" dataOnly="0" labelOnly="1" outline="0" fieldPosition="0"/>
    </format>
    <format dxfId="3951">
      <pivotArea type="topRight" dataOnly="0" labelOnly="1" outline="0" fieldPosition="0"/>
    </format>
    <format dxfId="3950">
      <pivotArea field="0" type="button" dataOnly="0" labelOnly="1" outline="0" axis="axisRow" fieldPosition="0"/>
    </format>
    <format dxfId="3949">
      <pivotArea field="3" type="button" dataOnly="0" labelOnly="1" outline="0" axis="axisRow" fieldPosition="1"/>
    </format>
    <format dxfId="3948">
      <pivotArea field="25" type="button" dataOnly="0" labelOnly="1" outline="0" axis="axisRow" fieldPosition="3"/>
    </format>
    <format dxfId="3947">
      <pivotArea field="26" type="button" dataOnly="0" labelOnly="1" outline="0" axis="axisRow" fieldPosition="4"/>
    </format>
    <format dxfId="3946">
      <pivotArea field="27" type="button" dataOnly="0" labelOnly="1" outline="0" axis="axisRow" fieldPosition="5"/>
    </format>
    <format dxfId="3945">
      <pivotArea field="12" type="button" dataOnly="0" labelOnly="1" outline="0" axis="axisRow" fieldPosition="6"/>
    </format>
    <format dxfId="3944">
      <pivotArea field="4" type="button" dataOnly="0" labelOnly="1" outline="0" axis="axisRow" fieldPosition="7"/>
    </format>
    <format dxfId="3943">
      <pivotArea field="19" type="button" dataOnly="0" labelOnly="1" outline="0" axis="axisRow" fieldPosition="8"/>
    </format>
    <format dxfId="3942">
      <pivotArea field="29" type="button" dataOnly="0" labelOnly="1" outline="0" axis="axisRow" fieldPosition="9"/>
    </format>
    <format dxfId="3941">
      <pivotArea field="6" type="button" dataOnly="0" labelOnly="1" outline="0" axis="axisRow" fieldPosition="10"/>
    </format>
    <format dxfId="3940">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939">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938">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937">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3936">
      <pivotArea dataOnly="0" labelOnly="1" outline="0" fieldPosition="0">
        <references count="1">
          <reference field="0" count="39">
            <x v="200"/>
            <x v="201"/>
            <x v="202"/>
            <x v="203"/>
            <x v="204"/>
            <x v="205"/>
            <x v="206"/>
            <x v="207"/>
            <x v="208"/>
            <x v="209"/>
            <x v="210"/>
            <x v="211"/>
            <x v="212"/>
            <x v="213"/>
            <x v="214"/>
            <x v="215"/>
            <x v="216"/>
            <x v="217"/>
            <x v="218"/>
            <x v="219"/>
            <x v="220"/>
            <x v="221"/>
            <x v="222"/>
            <x v="223"/>
            <x v="224"/>
            <x v="225"/>
            <x v="226"/>
            <x v="227"/>
            <x v="228"/>
            <x v="229"/>
            <x v="230"/>
            <x v="231"/>
            <x v="232"/>
            <x v="233"/>
            <x v="234"/>
            <x v="235"/>
            <x v="236"/>
            <x v="237"/>
            <x v="238"/>
          </reference>
        </references>
      </pivotArea>
    </format>
    <format dxfId="3935">
      <pivotArea dataOnly="0" labelOnly="1" grandRow="1" outline="0" fieldPosition="0"/>
    </format>
    <format dxfId="3934">
      <pivotArea dataOnly="0" labelOnly="1" outline="0" fieldPosition="0">
        <references count="2">
          <reference field="0" count="1" selected="0">
            <x v="0"/>
          </reference>
          <reference field="3" count="1">
            <x v="289"/>
          </reference>
        </references>
      </pivotArea>
    </format>
    <format dxfId="3933">
      <pivotArea dataOnly="0" labelOnly="1" outline="0" fieldPosition="0">
        <references count="2">
          <reference field="0" count="1" selected="0">
            <x v="1"/>
          </reference>
          <reference field="3" count="1">
            <x v="290"/>
          </reference>
        </references>
      </pivotArea>
    </format>
    <format dxfId="3932">
      <pivotArea dataOnly="0" labelOnly="1" outline="0" fieldPosition="0">
        <references count="2">
          <reference field="0" count="1" selected="0">
            <x v="2"/>
          </reference>
          <reference field="3" count="1">
            <x v="291"/>
          </reference>
        </references>
      </pivotArea>
    </format>
    <format dxfId="3931">
      <pivotArea dataOnly="0" labelOnly="1" outline="0" fieldPosition="0">
        <references count="2">
          <reference field="0" count="1" selected="0">
            <x v="3"/>
          </reference>
          <reference field="3" count="1">
            <x v="302"/>
          </reference>
        </references>
      </pivotArea>
    </format>
    <format dxfId="3930">
      <pivotArea dataOnly="0" labelOnly="1" outline="0" fieldPosition="0">
        <references count="2">
          <reference field="0" count="1" selected="0">
            <x v="4"/>
          </reference>
          <reference field="3" count="1">
            <x v="78"/>
          </reference>
        </references>
      </pivotArea>
    </format>
    <format dxfId="3929">
      <pivotArea dataOnly="0" labelOnly="1" outline="0" fieldPosition="0">
        <references count="2">
          <reference field="0" count="1" selected="0">
            <x v="5"/>
          </reference>
          <reference field="3" count="1">
            <x v="326"/>
          </reference>
        </references>
      </pivotArea>
    </format>
    <format dxfId="3928">
      <pivotArea dataOnly="0" labelOnly="1" outline="0" fieldPosition="0">
        <references count="2">
          <reference field="0" count="1" selected="0">
            <x v="6"/>
          </reference>
          <reference field="3" count="1">
            <x v="330"/>
          </reference>
        </references>
      </pivotArea>
    </format>
    <format dxfId="3927">
      <pivotArea dataOnly="0" labelOnly="1" outline="0" fieldPosition="0">
        <references count="2">
          <reference field="0" count="1" selected="0">
            <x v="7"/>
          </reference>
          <reference field="3" count="1">
            <x v="327"/>
          </reference>
        </references>
      </pivotArea>
    </format>
    <format dxfId="3926">
      <pivotArea dataOnly="0" labelOnly="1" outline="0" fieldPosition="0">
        <references count="2">
          <reference field="0" count="1" selected="0">
            <x v="10"/>
          </reference>
          <reference field="3" count="1">
            <x v="328"/>
          </reference>
        </references>
      </pivotArea>
    </format>
    <format dxfId="3925">
      <pivotArea dataOnly="0" labelOnly="1" outline="0" fieldPosition="0">
        <references count="2">
          <reference field="0" count="1" selected="0">
            <x v="12"/>
          </reference>
          <reference field="3" count="1">
            <x v="333"/>
          </reference>
        </references>
      </pivotArea>
    </format>
    <format dxfId="3924">
      <pivotArea dataOnly="0" labelOnly="1" outline="0" fieldPosition="0">
        <references count="2">
          <reference field="0" count="1" selected="0">
            <x v="13"/>
          </reference>
          <reference field="3" count="1">
            <x v="334"/>
          </reference>
        </references>
      </pivotArea>
    </format>
    <format dxfId="3923">
      <pivotArea dataOnly="0" labelOnly="1" outline="0" fieldPosition="0">
        <references count="2">
          <reference field="0" count="1" selected="0">
            <x v="17"/>
          </reference>
          <reference field="3" count="1">
            <x v="335"/>
          </reference>
        </references>
      </pivotArea>
    </format>
    <format dxfId="3922">
      <pivotArea dataOnly="0" labelOnly="1" outline="0" fieldPosition="0">
        <references count="2">
          <reference field="0" count="1" selected="0">
            <x v="18"/>
          </reference>
          <reference field="3" count="1">
            <x v="336"/>
          </reference>
        </references>
      </pivotArea>
    </format>
    <format dxfId="3921">
      <pivotArea dataOnly="0" labelOnly="1" outline="0" fieldPosition="0">
        <references count="2">
          <reference field="0" count="1" selected="0">
            <x v="20"/>
          </reference>
          <reference field="3" count="1">
            <x v="337"/>
          </reference>
        </references>
      </pivotArea>
    </format>
    <format dxfId="3920">
      <pivotArea dataOnly="0" labelOnly="1" outline="0" fieldPosition="0">
        <references count="2">
          <reference field="0" count="1" selected="0">
            <x v="22"/>
          </reference>
          <reference field="3" count="1">
            <x v="338"/>
          </reference>
        </references>
      </pivotArea>
    </format>
    <format dxfId="3919">
      <pivotArea dataOnly="0" labelOnly="1" outline="0" fieldPosition="0">
        <references count="2">
          <reference field="0" count="1" selected="0">
            <x v="24"/>
          </reference>
          <reference field="3" count="1">
            <x v="339"/>
          </reference>
        </references>
      </pivotArea>
    </format>
    <format dxfId="3918">
      <pivotArea dataOnly="0" labelOnly="1" outline="0" fieldPosition="0">
        <references count="2">
          <reference field="0" count="1" selected="0">
            <x v="25"/>
          </reference>
          <reference field="3" count="1">
            <x v="340"/>
          </reference>
        </references>
      </pivotArea>
    </format>
    <format dxfId="3917">
      <pivotArea dataOnly="0" labelOnly="1" outline="0" fieldPosition="0">
        <references count="2">
          <reference field="0" count="1" selected="0">
            <x v="26"/>
          </reference>
          <reference field="3" count="1">
            <x v="341"/>
          </reference>
        </references>
      </pivotArea>
    </format>
    <format dxfId="3916">
      <pivotArea dataOnly="0" labelOnly="1" outline="0" fieldPosition="0">
        <references count="2">
          <reference field="0" count="1" selected="0">
            <x v="27"/>
          </reference>
          <reference field="3" count="1">
            <x v="342"/>
          </reference>
        </references>
      </pivotArea>
    </format>
    <format dxfId="3915">
      <pivotArea dataOnly="0" labelOnly="1" outline="0" fieldPosition="0">
        <references count="2">
          <reference field="0" count="1" selected="0">
            <x v="29"/>
          </reference>
          <reference field="3" count="1">
            <x v="88"/>
          </reference>
        </references>
      </pivotArea>
    </format>
    <format dxfId="3914">
      <pivotArea dataOnly="0" labelOnly="1" outline="0" fieldPosition="0">
        <references count="2">
          <reference field="0" count="1" selected="0">
            <x v="31"/>
          </reference>
          <reference field="3" count="1">
            <x v="326"/>
          </reference>
        </references>
      </pivotArea>
    </format>
    <format dxfId="3913">
      <pivotArea dataOnly="0" labelOnly="1" outline="0" fieldPosition="0">
        <references count="2">
          <reference field="0" count="1" selected="0">
            <x v="35"/>
          </reference>
          <reference field="3" count="1">
            <x v="329"/>
          </reference>
        </references>
      </pivotArea>
    </format>
    <format dxfId="3912">
      <pivotArea dataOnly="0" labelOnly="1" outline="0" fieldPosition="0">
        <references count="2">
          <reference field="0" count="1" selected="0">
            <x v="36"/>
          </reference>
          <reference field="3" count="1">
            <x v="327"/>
          </reference>
        </references>
      </pivotArea>
    </format>
    <format dxfId="3911">
      <pivotArea dataOnly="0" labelOnly="1" outline="0" fieldPosition="0">
        <references count="2">
          <reference field="0" count="1" selected="0">
            <x v="38"/>
          </reference>
          <reference field="3" count="1">
            <x v="328"/>
          </reference>
        </references>
      </pivotArea>
    </format>
    <format dxfId="3910">
      <pivotArea dataOnly="0" labelOnly="1" outline="0" fieldPosition="0">
        <references count="2">
          <reference field="0" count="1" selected="0">
            <x v="39"/>
          </reference>
          <reference field="3" count="1">
            <x v="331"/>
          </reference>
        </references>
      </pivotArea>
    </format>
    <format dxfId="3909">
      <pivotArea dataOnly="0" labelOnly="1" outline="0" fieldPosition="0">
        <references count="2">
          <reference field="0" count="1" selected="0">
            <x v="43"/>
          </reference>
          <reference field="3" count="1">
            <x v="332"/>
          </reference>
        </references>
      </pivotArea>
    </format>
    <format dxfId="3908">
      <pivotArea dataOnly="0" labelOnly="1" outline="0" fieldPosition="0">
        <references count="2">
          <reference field="0" count="1" selected="0">
            <x v="45"/>
          </reference>
          <reference field="3" count="1">
            <x v="333"/>
          </reference>
        </references>
      </pivotArea>
    </format>
    <format dxfId="3907">
      <pivotArea dataOnly="0" labelOnly="1" outline="0" fieldPosition="0">
        <references count="2">
          <reference field="0" count="1" selected="0">
            <x v="46"/>
          </reference>
          <reference field="3" count="1">
            <x v="343"/>
          </reference>
        </references>
      </pivotArea>
    </format>
    <format dxfId="3906">
      <pivotArea dataOnly="0" labelOnly="1" outline="0" fieldPosition="0">
        <references count="2">
          <reference field="0" count="1" selected="0">
            <x v="52"/>
          </reference>
          <reference field="3" count="1">
            <x v="88"/>
          </reference>
        </references>
      </pivotArea>
    </format>
    <format dxfId="3905">
      <pivotArea dataOnly="0" labelOnly="1" outline="0" fieldPosition="0">
        <references count="2">
          <reference field="0" count="1" selected="0">
            <x v="56"/>
          </reference>
          <reference field="3" count="1">
            <x v="345"/>
          </reference>
        </references>
      </pivotArea>
    </format>
    <format dxfId="3904">
      <pivotArea dataOnly="0" labelOnly="1" outline="0" fieldPosition="0">
        <references count="2">
          <reference field="0" count="1" selected="0">
            <x v="58"/>
          </reference>
          <reference field="3" count="1">
            <x v="346"/>
          </reference>
        </references>
      </pivotArea>
    </format>
    <format dxfId="3903">
      <pivotArea dataOnly="0" labelOnly="1" outline="0" fieldPosition="0">
        <references count="2">
          <reference field="0" count="1" selected="0">
            <x v="59"/>
          </reference>
          <reference field="3" count="1">
            <x v="347"/>
          </reference>
        </references>
      </pivotArea>
    </format>
    <format dxfId="3902">
      <pivotArea dataOnly="0" labelOnly="1" outline="0" fieldPosition="0">
        <references count="2">
          <reference field="0" count="1" selected="0">
            <x v="60"/>
          </reference>
          <reference field="3" count="1">
            <x v="348"/>
          </reference>
        </references>
      </pivotArea>
    </format>
    <format dxfId="3901">
      <pivotArea dataOnly="0" labelOnly="1" outline="0" fieldPosition="0">
        <references count="2">
          <reference field="0" count="1" selected="0">
            <x v="61"/>
          </reference>
          <reference field="3" count="1">
            <x v="100"/>
          </reference>
        </references>
      </pivotArea>
    </format>
    <format dxfId="3900">
      <pivotArea dataOnly="0" labelOnly="1" outline="0" fieldPosition="0">
        <references count="2">
          <reference field="0" count="1" selected="0">
            <x v="64"/>
          </reference>
          <reference field="3" count="1">
            <x v="101"/>
          </reference>
        </references>
      </pivotArea>
    </format>
    <format dxfId="3899">
      <pivotArea dataOnly="0" labelOnly="1" outline="0" fieldPosition="0">
        <references count="2">
          <reference field="0" count="1" selected="0">
            <x v="65"/>
          </reference>
          <reference field="3" count="1">
            <x v="349"/>
          </reference>
        </references>
      </pivotArea>
    </format>
    <format dxfId="3898">
      <pivotArea dataOnly="0" labelOnly="1" outline="0" fieldPosition="0">
        <references count="2">
          <reference field="0" count="1" selected="0">
            <x v="66"/>
          </reference>
          <reference field="3" count="1">
            <x v="105"/>
          </reference>
        </references>
      </pivotArea>
    </format>
    <format dxfId="3897">
      <pivotArea dataOnly="0" labelOnly="1" outline="0" fieldPosition="0">
        <references count="2">
          <reference field="0" count="1" selected="0">
            <x v="67"/>
          </reference>
          <reference field="3" count="1">
            <x v="122"/>
          </reference>
        </references>
      </pivotArea>
    </format>
    <format dxfId="3896">
      <pivotArea dataOnly="0" labelOnly="1" outline="0" fieldPosition="0">
        <references count="2">
          <reference field="0" count="1" selected="0">
            <x v="69"/>
          </reference>
          <reference field="3" count="1">
            <x v="350"/>
          </reference>
        </references>
      </pivotArea>
    </format>
    <format dxfId="3895">
      <pivotArea dataOnly="0" labelOnly="1" outline="0" fieldPosition="0">
        <references count="2">
          <reference field="0" count="1" selected="0">
            <x v="75"/>
          </reference>
          <reference field="3" count="1">
            <x v="144"/>
          </reference>
        </references>
      </pivotArea>
    </format>
    <format dxfId="3894">
      <pivotArea dataOnly="0" labelOnly="1" outline="0" fieldPosition="0">
        <references count="2">
          <reference field="0" count="1" selected="0">
            <x v="80"/>
          </reference>
          <reference field="3" count="1">
            <x v="351"/>
          </reference>
        </references>
      </pivotArea>
    </format>
    <format dxfId="3893">
      <pivotArea dataOnly="0" labelOnly="1" outline="0" fieldPosition="0">
        <references count="2">
          <reference field="0" count="1" selected="0">
            <x v="84"/>
          </reference>
          <reference field="3" count="1">
            <x v="158"/>
          </reference>
        </references>
      </pivotArea>
    </format>
    <format dxfId="3892">
      <pivotArea dataOnly="0" labelOnly="1" outline="0" fieldPosition="0">
        <references count="2">
          <reference field="0" count="1" selected="0">
            <x v="85"/>
          </reference>
          <reference field="3" count="1">
            <x v="352"/>
          </reference>
        </references>
      </pivotArea>
    </format>
    <format dxfId="3891">
      <pivotArea dataOnly="0" labelOnly="1" outline="0" fieldPosition="0">
        <references count="2">
          <reference field="0" count="1" selected="0">
            <x v="87"/>
          </reference>
          <reference field="3" count="1">
            <x v="184"/>
          </reference>
        </references>
      </pivotArea>
    </format>
    <format dxfId="3890">
      <pivotArea dataOnly="0" labelOnly="1" outline="0" fieldPosition="0">
        <references count="2">
          <reference field="0" count="1" selected="0">
            <x v="88"/>
          </reference>
          <reference field="3" count="1">
            <x v="187"/>
          </reference>
        </references>
      </pivotArea>
    </format>
    <format dxfId="3889">
      <pivotArea dataOnly="0" labelOnly="1" outline="0" fieldPosition="0">
        <references count="2">
          <reference field="0" count="1" selected="0">
            <x v="89"/>
          </reference>
          <reference field="3" count="1">
            <x v="353"/>
          </reference>
        </references>
      </pivotArea>
    </format>
    <format dxfId="3888">
      <pivotArea dataOnly="0" labelOnly="1" outline="0" fieldPosition="0">
        <references count="2">
          <reference field="0" count="1" selected="0">
            <x v="90"/>
          </reference>
          <reference field="3" count="1">
            <x v="357"/>
          </reference>
        </references>
      </pivotArea>
    </format>
    <format dxfId="3887">
      <pivotArea dataOnly="0" labelOnly="1" outline="0" fieldPosition="0">
        <references count="2">
          <reference field="0" count="1" selected="0">
            <x v="91"/>
          </reference>
          <reference field="3" count="1">
            <x v="362"/>
          </reference>
        </references>
      </pivotArea>
    </format>
    <format dxfId="3886">
      <pivotArea dataOnly="0" labelOnly="1" outline="0" fieldPosition="0">
        <references count="2">
          <reference field="0" count="1" selected="0">
            <x v="92"/>
          </reference>
          <reference field="3" count="1">
            <x v="185"/>
          </reference>
        </references>
      </pivotArea>
    </format>
    <format dxfId="3885">
      <pivotArea dataOnly="0" labelOnly="1" outline="0" fieldPosition="0">
        <references count="2">
          <reference field="0" count="1" selected="0">
            <x v="94"/>
          </reference>
          <reference field="3" count="1">
            <x v="187"/>
          </reference>
        </references>
      </pivotArea>
    </format>
    <format dxfId="3884">
      <pivotArea dataOnly="0" labelOnly="1" outline="0" fieldPosition="0">
        <references count="2">
          <reference field="0" count="1" selected="0">
            <x v="96"/>
          </reference>
          <reference field="3" count="1">
            <x v="190"/>
          </reference>
        </references>
      </pivotArea>
    </format>
    <format dxfId="3883">
      <pivotArea dataOnly="0" labelOnly="1" outline="0" fieldPosition="0">
        <references count="2">
          <reference field="0" count="1" selected="0">
            <x v="97"/>
          </reference>
          <reference field="3" count="1">
            <x v="200"/>
          </reference>
        </references>
      </pivotArea>
    </format>
    <format dxfId="3882">
      <pivotArea dataOnly="0" labelOnly="1" outline="0" fieldPosition="0">
        <references count="2">
          <reference field="0" count="1" selected="0">
            <x v="99"/>
          </reference>
          <reference field="3" count="1">
            <x v="205"/>
          </reference>
        </references>
      </pivotArea>
    </format>
    <format dxfId="3881">
      <pivotArea dataOnly="0" labelOnly="1" outline="0" fieldPosition="0">
        <references count="2">
          <reference field="0" count="1" selected="0">
            <x v="100"/>
          </reference>
          <reference field="3" count="1">
            <x v="206"/>
          </reference>
        </references>
      </pivotArea>
    </format>
    <format dxfId="3880">
      <pivotArea dataOnly="0" labelOnly="1" outline="0" fieldPosition="0">
        <references count="2">
          <reference field="0" count="1" selected="0">
            <x v="109"/>
          </reference>
          <reference field="3" count="1">
            <x v="354"/>
          </reference>
        </references>
      </pivotArea>
    </format>
    <format dxfId="3879">
      <pivotArea dataOnly="0" labelOnly="1" outline="0" fieldPosition="0">
        <references count="2">
          <reference field="0" count="1" selected="0">
            <x v="111"/>
          </reference>
          <reference field="3" count="1">
            <x v="365"/>
          </reference>
        </references>
      </pivotArea>
    </format>
    <format dxfId="3878">
      <pivotArea dataOnly="0" labelOnly="1" outline="0" fieldPosition="0">
        <references count="2">
          <reference field="0" count="1" selected="0">
            <x v="113"/>
          </reference>
          <reference field="3" count="1">
            <x v="229"/>
          </reference>
        </references>
      </pivotArea>
    </format>
    <format dxfId="3877">
      <pivotArea dataOnly="0" labelOnly="1" outline="0" fieldPosition="0">
        <references count="2">
          <reference field="0" count="1" selected="0">
            <x v="114"/>
          </reference>
          <reference field="3" count="1">
            <x v="230"/>
          </reference>
        </references>
      </pivotArea>
    </format>
    <format dxfId="3876">
      <pivotArea dataOnly="0" labelOnly="1" outline="0" fieldPosition="0">
        <references count="2">
          <reference field="0" count="1" selected="0">
            <x v="116"/>
          </reference>
          <reference field="3" count="1">
            <x v="231"/>
          </reference>
        </references>
      </pivotArea>
    </format>
    <format dxfId="3875">
      <pivotArea dataOnly="0" labelOnly="1" outline="0" fieldPosition="0">
        <references count="2">
          <reference field="0" count="1" selected="0">
            <x v="117"/>
          </reference>
          <reference field="3" count="1">
            <x v="368"/>
          </reference>
        </references>
      </pivotArea>
    </format>
    <format dxfId="3874">
      <pivotArea dataOnly="0" labelOnly="1" outline="0" fieldPosition="0">
        <references count="2">
          <reference field="0" count="1" selected="0">
            <x v="118"/>
          </reference>
          <reference field="3" count="1">
            <x v="293"/>
          </reference>
        </references>
      </pivotArea>
    </format>
    <format dxfId="3873">
      <pivotArea dataOnly="0" labelOnly="1" outline="0" fieldPosition="0">
        <references count="2">
          <reference field="0" count="1" selected="0">
            <x v="122"/>
          </reference>
          <reference field="3" count="1">
            <x v="294"/>
          </reference>
        </references>
      </pivotArea>
    </format>
    <format dxfId="3872">
      <pivotArea dataOnly="0" labelOnly="1" outline="0" fieldPosition="0">
        <references count="2">
          <reference field="0" count="1" selected="0">
            <x v="123"/>
          </reference>
          <reference field="3" count="1">
            <x v="295"/>
          </reference>
        </references>
      </pivotArea>
    </format>
    <format dxfId="3871">
      <pivotArea dataOnly="0" labelOnly="1" outline="0" fieldPosition="0">
        <references count="2">
          <reference field="0" count="1" selected="0">
            <x v="125"/>
          </reference>
          <reference field="3" count="1">
            <x v="296"/>
          </reference>
        </references>
      </pivotArea>
    </format>
    <format dxfId="3870">
      <pivotArea dataOnly="0" labelOnly="1" outline="0" fieldPosition="0">
        <references count="2">
          <reference field="0" count="1" selected="0">
            <x v="126"/>
          </reference>
          <reference field="3" count="1">
            <x v="297"/>
          </reference>
        </references>
      </pivotArea>
    </format>
    <format dxfId="3869">
      <pivotArea dataOnly="0" labelOnly="1" outline="0" fieldPosition="0">
        <references count="2">
          <reference field="0" count="1" selected="0">
            <x v="127"/>
          </reference>
          <reference field="3" count="1">
            <x v="298"/>
          </reference>
        </references>
      </pivotArea>
    </format>
    <format dxfId="3868">
      <pivotArea dataOnly="0" labelOnly="1" outline="0" fieldPosition="0">
        <references count="2">
          <reference field="0" count="1" selected="0">
            <x v="128"/>
          </reference>
          <reference field="3" count="1">
            <x v="299"/>
          </reference>
        </references>
      </pivotArea>
    </format>
    <format dxfId="3867">
      <pivotArea dataOnly="0" labelOnly="1" outline="0" fieldPosition="0">
        <references count="2">
          <reference field="0" count="1" selected="0">
            <x v="129"/>
          </reference>
          <reference field="3" count="1">
            <x v="300"/>
          </reference>
        </references>
      </pivotArea>
    </format>
    <format dxfId="3866">
      <pivotArea dataOnly="0" labelOnly="1" outline="0" fieldPosition="0">
        <references count="2">
          <reference field="0" count="1" selected="0">
            <x v="130"/>
          </reference>
          <reference field="3" count="1">
            <x v="301"/>
          </reference>
        </references>
      </pivotArea>
    </format>
    <format dxfId="3865">
      <pivotArea dataOnly="0" labelOnly="1" outline="0" fieldPosition="0">
        <references count="2">
          <reference field="0" count="1" selected="0">
            <x v="131"/>
          </reference>
          <reference field="3" count="1">
            <x v="303"/>
          </reference>
        </references>
      </pivotArea>
    </format>
    <format dxfId="3864">
      <pivotArea dataOnly="0" labelOnly="1" outline="0" fieldPosition="0">
        <references count="2">
          <reference field="0" count="1" selected="0">
            <x v="132"/>
          </reference>
          <reference field="3" count="1">
            <x v="304"/>
          </reference>
        </references>
      </pivotArea>
    </format>
    <format dxfId="3863">
      <pivotArea dataOnly="0" labelOnly="1" outline="0" fieldPosition="0">
        <references count="2">
          <reference field="0" count="1" selected="0">
            <x v="133"/>
          </reference>
          <reference field="3" count="1">
            <x v="305"/>
          </reference>
        </references>
      </pivotArea>
    </format>
    <format dxfId="3862">
      <pivotArea dataOnly="0" labelOnly="1" outline="0" fieldPosition="0">
        <references count="2">
          <reference field="0" count="1" selected="0">
            <x v="134"/>
          </reference>
          <reference field="3" count="1">
            <x v="306"/>
          </reference>
        </references>
      </pivotArea>
    </format>
    <format dxfId="3861">
      <pivotArea dataOnly="0" labelOnly="1" outline="0" fieldPosition="0">
        <references count="2">
          <reference field="0" count="1" selected="0">
            <x v="136"/>
          </reference>
          <reference field="3" count="1">
            <x v="307"/>
          </reference>
        </references>
      </pivotArea>
    </format>
    <format dxfId="3860">
      <pivotArea dataOnly="0" labelOnly="1" outline="0" fieldPosition="0">
        <references count="2">
          <reference field="0" count="1" selected="0">
            <x v="138"/>
          </reference>
          <reference field="3" count="1">
            <x v="308"/>
          </reference>
        </references>
      </pivotArea>
    </format>
    <format dxfId="3859">
      <pivotArea dataOnly="0" labelOnly="1" outline="0" fieldPosition="0">
        <references count="2">
          <reference field="0" count="1" selected="0">
            <x v="140"/>
          </reference>
          <reference field="3" count="1">
            <x v="309"/>
          </reference>
        </references>
      </pivotArea>
    </format>
    <format dxfId="3858">
      <pivotArea dataOnly="0" labelOnly="1" outline="0" fieldPosition="0">
        <references count="2">
          <reference field="0" count="1" selected="0">
            <x v="141"/>
          </reference>
          <reference field="3" count="1">
            <x v="310"/>
          </reference>
        </references>
      </pivotArea>
    </format>
    <format dxfId="3857">
      <pivotArea dataOnly="0" labelOnly="1" outline="0" fieldPosition="0">
        <references count="2">
          <reference field="0" count="1" selected="0">
            <x v="142"/>
          </reference>
          <reference field="3" count="1">
            <x v="311"/>
          </reference>
        </references>
      </pivotArea>
    </format>
    <format dxfId="3856">
      <pivotArea dataOnly="0" labelOnly="1" outline="0" fieldPosition="0">
        <references count="2">
          <reference field="0" count="1" selected="0">
            <x v="146"/>
          </reference>
          <reference field="3" count="1">
            <x v="312"/>
          </reference>
        </references>
      </pivotArea>
    </format>
    <format dxfId="3855">
      <pivotArea dataOnly="0" labelOnly="1" outline="0" fieldPosition="0">
        <references count="2">
          <reference field="0" count="1" selected="0">
            <x v="147"/>
          </reference>
          <reference field="3" count="1">
            <x v="313"/>
          </reference>
        </references>
      </pivotArea>
    </format>
    <format dxfId="3854">
      <pivotArea dataOnly="0" labelOnly="1" outline="0" fieldPosition="0">
        <references count="2">
          <reference field="0" count="1" selected="0">
            <x v="148"/>
          </reference>
          <reference field="3" count="1">
            <x v="314"/>
          </reference>
        </references>
      </pivotArea>
    </format>
    <format dxfId="3853">
      <pivotArea dataOnly="0" labelOnly="1" outline="0" fieldPosition="0">
        <references count="2">
          <reference field="0" count="1" selected="0">
            <x v="149"/>
          </reference>
          <reference field="3" count="1">
            <x v="315"/>
          </reference>
        </references>
      </pivotArea>
    </format>
    <format dxfId="3852">
      <pivotArea dataOnly="0" labelOnly="1" outline="0" fieldPosition="0">
        <references count="2">
          <reference field="0" count="1" selected="0">
            <x v="151"/>
          </reference>
          <reference field="3" count="1">
            <x v="316"/>
          </reference>
        </references>
      </pivotArea>
    </format>
    <format dxfId="3851">
      <pivotArea dataOnly="0" labelOnly="1" outline="0" fieldPosition="0">
        <references count="2">
          <reference field="0" count="1" selected="0">
            <x v="152"/>
          </reference>
          <reference field="3" count="1">
            <x v="317"/>
          </reference>
        </references>
      </pivotArea>
    </format>
    <format dxfId="3850">
      <pivotArea dataOnly="0" labelOnly="1" outline="0" fieldPosition="0">
        <references count="2">
          <reference field="0" count="1" selected="0">
            <x v="153"/>
          </reference>
          <reference field="3" count="1">
            <x v="318"/>
          </reference>
        </references>
      </pivotArea>
    </format>
    <format dxfId="3849">
      <pivotArea dataOnly="0" labelOnly="1" outline="0" fieldPosition="0">
        <references count="2">
          <reference field="0" count="1" selected="0">
            <x v="154"/>
          </reference>
          <reference field="3" count="1">
            <x v="319"/>
          </reference>
        </references>
      </pivotArea>
    </format>
    <format dxfId="3848">
      <pivotArea dataOnly="0" labelOnly="1" outline="0" fieldPosition="0">
        <references count="2">
          <reference field="0" count="1" selected="0">
            <x v="155"/>
          </reference>
          <reference field="3" count="1">
            <x v="169"/>
          </reference>
        </references>
      </pivotArea>
    </format>
    <format dxfId="3847">
      <pivotArea dataOnly="0" labelOnly="1" outline="0" fieldPosition="0">
        <references count="2">
          <reference field="0" count="1" selected="0">
            <x v="157"/>
          </reference>
          <reference field="3" count="1">
            <x v="173"/>
          </reference>
        </references>
      </pivotArea>
    </format>
    <format dxfId="3846">
      <pivotArea dataOnly="0" labelOnly="1" outline="0" fieldPosition="0">
        <references count="2">
          <reference field="0" count="1" selected="0">
            <x v="158"/>
          </reference>
          <reference field="3" count="1">
            <x v="355"/>
          </reference>
        </references>
      </pivotArea>
    </format>
    <format dxfId="3845">
      <pivotArea dataOnly="0" labelOnly="1" outline="0" fieldPosition="0">
        <references count="2">
          <reference field="0" count="1" selected="0">
            <x v="160"/>
          </reference>
          <reference field="3" count="1">
            <x v="356"/>
          </reference>
        </references>
      </pivotArea>
    </format>
    <format dxfId="3844">
      <pivotArea dataOnly="0" labelOnly="1" outline="0" fieldPosition="0">
        <references count="2">
          <reference field="0" count="1" selected="0">
            <x v="162"/>
          </reference>
          <reference field="3" count="1">
            <x v="360"/>
          </reference>
        </references>
      </pivotArea>
    </format>
    <format dxfId="3843">
      <pivotArea dataOnly="0" labelOnly="1" outline="0" fieldPosition="0">
        <references count="2">
          <reference field="0" count="1" selected="0">
            <x v="164"/>
          </reference>
          <reference field="3" count="1">
            <x v="363"/>
          </reference>
        </references>
      </pivotArea>
    </format>
    <format dxfId="3842">
      <pivotArea dataOnly="0" labelOnly="1" outline="0" fieldPosition="0">
        <references count="2">
          <reference field="0" count="1" selected="0">
            <x v="165"/>
          </reference>
          <reference field="3" count="1">
            <x v="230"/>
          </reference>
        </references>
      </pivotArea>
    </format>
    <format dxfId="3841">
      <pivotArea dataOnly="0" labelOnly="1" outline="0" fieldPosition="0">
        <references count="2">
          <reference field="0" count="1" selected="0">
            <x v="166"/>
          </reference>
          <reference field="3" count="1">
            <x v="231"/>
          </reference>
        </references>
      </pivotArea>
    </format>
    <format dxfId="3840">
      <pivotArea dataOnly="0" labelOnly="1" outline="0" fieldPosition="0">
        <references count="2">
          <reference field="0" count="1" selected="0">
            <x v="168"/>
          </reference>
          <reference field="3" count="1">
            <x v="358"/>
          </reference>
        </references>
      </pivotArea>
    </format>
    <format dxfId="3839">
      <pivotArea dataOnly="0" labelOnly="1" outline="0" fieldPosition="0">
        <references count="2">
          <reference field="0" count="1" selected="0">
            <x v="169"/>
          </reference>
          <reference field="3" count="1">
            <x v="359"/>
          </reference>
        </references>
      </pivotArea>
    </format>
    <format dxfId="3838">
      <pivotArea dataOnly="0" labelOnly="1" outline="0" fieldPosition="0">
        <references count="2">
          <reference field="0" count="1" selected="0">
            <x v="173"/>
          </reference>
          <reference field="3" count="1">
            <x v="361"/>
          </reference>
        </references>
      </pivotArea>
    </format>
    <format dxfId="3837">
      <pivotArea dataOnly="0" labelOnly="1" outline="0" fieldPosition="0">
        <references count="2">
          <reference field="0" count="1" selected="0">
            <x v="177"/>
          </reference>
          <reference field="3" count="1">
            <x v="362"/>
          </reference>
        </references>
      </pivotArea>
    </format>
    <format dxfId="3836">
      <pivotArea dataOnly="0" labelOnly="1" outline="0" fieldPosition="0">
        <references count="2">
          <reference field="0" count="1" selected="0">
            <x v="178"/>
          </reference>
          <reference field="3" count="1">
            <x v="363"/>
          </reference>
        </references>
      </pivotArea>
    </format>
    <format dxfId="3835">
      <pivotArea dataOnly="0" labelOnly="1" outline="0" fieldPosition="0">
        <references count="2">
          <reference field="0" count="1" selected="0">
            <x v="179"/>
          </reference>
          <reference field="3" count="1">
            <x v="364"/>
          </reference>
        </references>
      </pivotArea>
    </format>
    <format dxfId="3834">
      <pivotArea dataOnly="0" labelOnly="1" outline="0" fieldPosition="0">
        <references count="2">
          <reference field="0" count="1" selected="0">
            <x v="182"/>
          </reference>
          <reference field="3" count="1">
            <x v="292"/>
          </reference>
        </references>
      </pivotArea>
    </format>
    <format dxfId="3833">
      <pivotArea dataOnly="0" labelOnly="1" outline="0" fieldPosition="0">
        <references count="2">
          <reference field="0" count="1" selected="0">
            <x v="183"/>
          </reference>
          <reference field="3" count="1">
            <x v="53"/>
          </reference>
        </references>
      </pivotArea>
    </format>
    <format dxfId="3832">
      <pivotArea dataOnly="0" labelOnly="1" outline="0" fieldPosition="0">
        <references count="2">
          <reference field="0" count="1" selected="0">
            <x v="184"/>
          </reference>
          <reference field="3" count="1">
            <x v="320"/>
          </reference>
        </references>
      </pivotArea>
    </format>
    <format dxfId="3831">
      <pivotArea dataOnly="0" labelOnly="1" outline="0" fieldPosition="0">
        <references count="2">
          <reference field="0" count="1" selected="0">
            <x v="185"/>
          </reference>
          <reference field="3" count="1">
            <x v="71"/>
          </reference>
        </references>
      </pivotArea>
    </format>
    <format dxfId="3830">
      <pivotArea dataOnly="0" labelOnly="1" outline="0" fieldPosition="0">
        <references count="2">
          <reference field="0" count="1" selected="0">
            <x v="190"/>
          </reference>
          <reference field="3" count="1">
            <x v="74"/>
          </reference>
        </references>
      </pivotArea>
    </format>
    <format dxfId="3829">
      <pivotArea dataOnly="0" labelOnly="1" outline="0" fieldPosition="0">
        <references count="2">
          <reference field="0" count="1" selected="0">
            <x v="191"/>
          </reference>
          <reference field="3" count="1">
            <x v="321"/>
          </reference>
        </references>
      </pivotArea>
    </format>
    <format dxfId="3828">
      <pivotArea dataOnly="0" labelOnly="1" outline="0" fieldPosition="0">
        <references count="2">
          <reference field="0" count="1" selected="0">
            <x v="193"/>
          </reference>
          <reference field="3" count="1">
            <x v="322"/>
          </reference>
        </references>
      </pivotArea>
    </format>
    <format dxfId="3827">
      <pivotArea dataOnly="0" labelOnly="1" outline="0" fieldPosition="0">
        <references count="2">
          <reference field="0" count="1" selected="0">
            <x v="195"/>
          </reference>
          <reference field="3" count="1">
            <x v="323"/>
          </reference>
        </references>
      </pivotArea>
    </format>
    <format dxfId="3826">
      <pivotArea dataOnly="0" labelOnly="1" outline="0" fieldPosition="0">
        <references count="2">
          <reference field="0" count="1" selected="0">
            <x v="196"/>
          </reference>
          <reference field="3" count="1">
            <x v="324"/>
          </reference>
        </references>
      </pivotArea>
    </format>
    <format dxfId="3825">
      <pivotArea dataOnly="0" labelOnly="1" outline="0" fieldPosition="0">
        <references count="2">
          <reference field="0" count="1" selected="0">
            <x v="197"/>
          </reference>
          <reference field="3" count="1">
            <x v="325"/>
          </reference>
        </references>
      </pivotArea>
    </format>
    <format dxfId="3824">
      <pivotArea dataOnly="0" labelOnly="1" outline="0" fieldPosition="0">
        <references count="2">
          <reference field="0" count="1" selected="0">
            <x v="200"/>
          </reference>
          <reference field="3" count="1">
            <x v="341"/>
          </reference>
        </references>
      </pivotArea>
    </format>
    <format dxfId="3823">
      <pivotArea dataOnly="0" labelOnly="1" outline="0" fieldPosition="0">
        <references count="2">
          <reference field="0" count="1" selected="0">
            <x v="201"/>
          </reference>
          <reference field="3" count="1">
            <x v="85"/>
          </reference>
        </references>
      </pivotArea>
    </format>
    <format dxfId="3822">
      <pivotArea dataOnly="0" labelOnly="1" outline="0" fieldPosition="0">
        <references count="2">
          <reference field="0" count="1" selected="0">
            <x v="202"/>
          </reference>
          <reference field="3" count="1">
            <x v="86"/>
          </reference>
        </references>
      </pivotArea>
    </format>
    <format dxfId="3821">
      <pivotArea dataOnly="0" labelOnly="1" outline="0" fieldPosition="0">
        <references count="2">
          <reference field="0" count="1" selected="0">
            <x v="203"/>
          </reference>
          <reference field="3" count="1">
            <x v="88"/>
          </reference>
        </references>
      </pivotArea>
    </format>
    <format dxfId="3820">
      <pivotArea dataOnly="0" labelOnly="1" outline="0" fieldPosition="0">
        <references count="2">
          <reference field="0" count="1" selected="0">
            <x v="204"/>
          </reference>
          <reference field="3" count="1">
            <x v="344"/>
          </reference>
        </references>
      </pivotArea>
    </format>
    <format dxfId="3819">
      <pivotArea dataOnly="0" labelOnly="1" outline="0" fieldPosition="0">
        <references count="2">
          <reference field="0" count="1" selected="0">
            <x v="205"/>
          </reference>
          <reference field="3" count="1">
            <x v="95"/>
          </reference>
        </references>
      </pivotArea>
    </format>
    <format dxfId="3818">
      <pivotArea dataOnly="0" labelOnly="1" outline="0" fieldPosition="0">
        <references count="2">
          <reference field="0" count="1" selected="0">
            <x v="208"/>
          </reference>
          <reference field="3" count="1">
            <x v="345"/>
          </reference>
        </references>
      </pivotArea>
    </format>
    <format dxfId="3817">
      <pivotArea dataOnly="0" labelOnly="1" outline="0" fieldPosition="0">
        <references count="2">
          <reference field="0" count="1" selected="0">
            <x v="209"/>
          </reference>
          <reference field="3" count="1">
            <x v="346"/>
          </reference>
        </references>
      </pivotArea>
    </format>
    <format dxfId="3816">
      <pivotArea dataOnly="0" labelOnly="1" outline="0" fieldPosition="0">
        <references count="2">
          <reference field="0" count="1" selected="0">
            <x v="210"/>
          </reference>
          <reference field="3" count="1">
            <x v="347"/>
          </reference>
        </references>
      </pivotArea>
    </format>
    <format dxfId="3815">
      <pivotArea dataOnly="0" labelOnly="1" outline="0" fieldPosition="0">
        <references count="2">
          <reference field="0" count="1" selected="0">
            <x v="215"/>
          </reference>
          <reference field="3" count="1">
            <x v="100"/>
          </reference>
        </references>
      </pivotArea>
    </format>
    <format dxfId="3814">
      <pivotArea dataOnly="0" labelOnly="1" outline="0" fieldPosition="0">
        <references count="2">
          <reference field="0" count="1" selected="0">
            <x v="216"/>
          </reference>
          <reference field="3" count="1">
            <x v="133"/>
          </reference>
        </references>
      </pivotArea>
    </format>
    <format dxfId="3813">
      <pivotArea dataOnly="0" labelOnly="1" outline="0" fieldPosition="0">
        <references count="2">
          <reference field="0" count="1" selected="0">
            <x v="217"/>
          </reference>
          <reference field="3" count="1">
            <x v="185"/>
          </reference>
        </references>
      </pivotArea>
    </format>
    <format dxfId="3812">
      <pivotArea dataOnly="0" labelOnly="1" outline="0" fieldPosition="0">
        <references count="2">
          <reference field="0" count="1" selected="0">
            <x v="218"/>
          </reference>
          <reference field="3" count="1">
            <x v="190"/>
          </reference>
        </references>
      </pivotArea>
    </format>
    <format dxfId="3811">
      <pivotArea dataOnly="0" labelOnly="1" outline="0" fieldPosition="0">
        <references count="2">
          <reference field="0" count="1" selected="0">
            <x v="219"/>
          </reference>
          <reference field="3" count="1">
            <x v="206"/>
          </reference>
        </references>
      </pivotArea>
    </format>
    <format dxfId="3810">
      <pivotArea dataOnly="0" labelOnly="1" outline="0" fieldPosition="0">
        <references count="2">
          <reference field="0" count="1" selected="0">
            <x v="220"/>
          </reference>
          <reference field="3" count="1">
            <x v="365"/>
          </reference>
        </references>
      </pivotArea>
    </format>
    <format dxfId="3809">
      <pivotArea dataOnly="0" labelOnly="1" outline="0" fieldPosition="0">
        <references count="2">
          <reference field="0" count="1" selected="0">
            <x v="221"/>
          </reference>
          <reference field="3" count="1">
            <x v="366"/>
          </reference>
        </references>
      </pivotArea>
    </format>
    <format dxfId="3808">
      <pivotArea dataOnly="0" labelOnly="1" outline="0" fieldPosition="0">
        <references count="2">
          <reference field="0" count="1" selected="0">
            <x v="222"/>
          </reference>
          <reference field="3" count="1">
            <x v="231"/>
          </reference>
        </references>
      </pivotArea>
    </format>
    <format dxfId="3807">
      <pivotArea dataOnly="0" labelOnly="1" outline="0" fieldPosition="0">
        <references count="2">
          <reference field="0" count="1" selected="0">
            <x v="223"/>
          </reference>
          <reference field="3" count="1">
            <x v="326"/>
          </reference>
        </references>
      </pivotArea>
    </format>
    <format dxfId="3806">
      <pivotArea dataOnly="0" labelOnly="1" outline="0" fieldPosition="0">
        <references count="2">
          <reference field="0" count="1" selected="0">
            <x v="224"/>
          </reference>
          <reference field="3" count="1">
            <x v="333"/>
          </reference>
        </references>
      </pivotArea>
    </format>
    <format dxfId="3805">
      <pivotArea dataOnly="0" labelOnly="1" outline="0" fieldPosition="0">
        <references count="2">
          <reference field="0" count="1" selected="0">
            <x v="226"/>
          </reference>
          <reference field="3" count="1">
            <x v="334"/>
          </reference>
        </references>
      </pivotArea>
    </format>
    <format dxfId="3804">
      <pivotArea dataOnly="0" labelOnly="1" outline="0" fieldPosition="0">
        <references count="2">
          <reference field="0" count="1" selected="0">
            <x v="227"/>
          </reference>
          <reference field="3" count="1">
            <x v="336"/>
          </reference>
        </references>
      </pivotArea>
    </format>
    <format dxfId="3803">
      <pivotArea dataOnly="0" labelOnly="1" outline="0" fieldPosition="0">
        <references count="2">
          <reference field="0" count="1" selected="0">
            <x v="228"/>
          </reference>
          <reference field="3" count="1">
            <x v="362"/>
          </reference>
        </references>
      </pivotArea>
    </format>
    <format dxfId="3802">
      <pivotArea dataOnly="0" labelOnly="1" outline="0" fieldPosition="0">
        <references count="2">
          <reference field="0" count="1" selected="0">
            <x v="230"/>
          </reference>
          <reference field="3" count="1">
            <x v="363"/>
          </reference>
        </references>
      </pivotArea>
    </format>
    <format dxfId="3801">
      <pivotArea dataOnly="0" labelOnly="1" outline="0" fieldPosition="0">
        <references count="2">
          <reference field="0" count="1" selected="0">
            <x v="232"/>
          </reference>
          <reference field="3" count="1">
            <x v="364"/>
          </reference>
        </references>
      </pivotArea>
    </format>
    <format dxfId="3800">
      <pivotArea dataOnly="0" labelOnly="1" outline="0" fieldPosition="0">
        <references count="2">
          <reference field="0" count="1" selected="0">
            <x v="233"/>
          </reference>
          <reference field="3" count="1">
            <x v="367"/>
          </reference>
        </references>
      </pivotArea>
    </format>
    <format dxfId="3799">
      <pivotArea dataOnly="0" labelOnly="1" outline="0" fieldPosition="0">
        <references count="2">
          <reference field="0" count="1" selected="0">
            <x v="234"/>
          </reference>
          <reference field="3" count="1">
            <x v="369"/>
          </reference>
        </references>
      </pivotArea>
    </format>
    <format dxfId="3798">
      <pivotArea type="topRight" dataOnly="0" labelOnly="1" outline="0" fieldPosition="0"/>
    </format>
    <format dxfId="3797">
      <pivotArea type="all" dataOnly="0" outline="0" fieldPosition="0"/>
    </format>
    <format dxfId="3796">
      <pivotArea outline="0" collapsedLevelsAreSubtotals="1" fieldPosition="0"/>
    </format>
    <format dxfId="3795">
      <pivotArea type="origin" dataOnly="0" labelOnly="1" outline="0" fieldPosition="0"/>
    </format>
    <format dxfId="3794">
      <pivotArea type="topRight" dataOnly="0" labelOnly="1" outline="0" fieldPosition="0"/>
    </format>
    <format dxfId="3793">
      <pivotArea field="0" type="button" dataOnly="0" labelOnly="1" outline="0" axis="axisRow" fieldPosition="0"/>
    </format>
    <format dxfId="3792">
      <pivotArea field="3" type="button" dataOnly="0" labelOnly="1" outline="0" axis="axisRow" fieldPosition="1"/>
    </format>
    <format dxfId="3791">
      <pivotArea field="25" type="button" dataOnly="0" labelOnly="1" outline="0" axis="axisRow" fieldPosition="3"/>
    </format>
    <format dxfId="3790">
      <pivotArea field="26" type="button" dataOnly="0" labelOnly="1" outline="0" axis="axisRow" fieldPosition="4"/>
    </format>
    <format dxfId="3789">
      <pivotArea field="27" type="button" dataOnly="0" labelOnly="1" outline="0" axis="axisRow" fieldPosition="5"/>
    </format>
    <format dxfId="3788">
      <pivotArea field="12" type="button" dataOnly="0" labelOnly="1" outline="0" axis="axisRow" fieldPosition="6"/>
    </format>
    <format dxfId="3787">
      <pivotArea field="4" type="button" dataOnly="0" labelOnly="1" outline="0" axis="axisRow" fieldPosition="7"/>
    </format>
    <format dxfId="3786">
      <pivotArea field="19" type="button" dataOnly="0" labelOnly="1" outline="0" axis="axisRow" fieldPosition="8"/>
    </format>
    <format dxfId="3785">
      <pivotArea field="29" type="button" dataOnly="0" labelOnly="1" outline="0" axis="axisRow" fieldPosition="9"/>
    </format>
    <format dxfId="3784">
      <pivotArea field="6" type="button" dataOnly="0" labelOnly="1" outline="0" axis="axisRow" fieldPosition="10"/>
    </format>
    <format dxfId="3783">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782">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781">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780">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3779">
      <pivotArea dataOnly="0" labelOnly="1" outline="0" fieldPosition="0">
        <references count="1">
          <reference field="0" count="39">
            <x v="200"/>
            <x v="201"/>
            <x v="202"/>
            <x v="203"/>
            <x v="204"/>
            <x v="205"/>
            <x v="206"/>
            <x v="207"/>
            <x v="208"/>
            <x v="209"/>
            <x v="210"/>
            <x v="211"/>
            <x v="212"/>
            <x v="213"/>
            <x v="214"/>
            <x v="215"/>
            <x v="216"/>
            <x v="217"/>
            <x v="218"/>
            <x v="219"/>
            <x v="220"/>
            <x v="221"/>
            <x v="222"/>
            <x v="223"/>
            <x v="224"/>
            <x v="225"/>
            <x v="226"/>
            <x v="227"/>
            <x v="228"/>
            <x v="229"/>
            <x v="230"/>
            <x v="231"/>
            <x v="232"/>
            <x v="233"/>
            <x v="234"/>
            <x v="235"/>
            <x v="236"/>
            <x v="237"/>
            <x v="238"/>
          </reference>
        </references>
      </pivotArea>
    </format>
    <format dxfId="3778">
      <pivotArea dataOnly="0" labelOnly="1" grandRow="1" outline="0" fieldPosition="0"/>
    </format>
    <format dxfId="3777">
      <pivotArea dataOnly="0" labelOnly="1" outline="0" fieldPosition="0">
        <references count="2">
          <reference field="0" count="1" selected="0">
            <x v="0"/>
          </reference>
          <reference field="3" count="1">
            <x v="289"/>
          </reference>
        </references>
      </pivotArea>
    </format>
    <format dxfId="3776">
      <pivotArea dataOnly="0" labelOnly="1" outline="0" fieldPosition="0">
        <references count="2">
          <reference field="0" count="1" selected="0">
            <x v="1"/>
          </reference>
          <reference field="3" count="1">
            <x v="290"/>
          </reference>
        </references>
      </pivotArea>
    </format>
    <format dxfId="3775">
      <pivotArea dataOnly="0" labelOnly="1" outline="0" fieldPosition="0">
        <references count="2">
          <reference field="0" count="1" selected="0">
            <x v="2"/>
          </reference>
          <reference field="3" count="1">
            <x v="291"/>
          </reference>
        </references>
      </pivotArea>
    </format>
    <format dxfId="3774">
      <pivotArea dataOnly="0" labelOnly="1" outline="0" fieldPosition="0">
        <references count="2">
          <reference field="0" count="1" selected="0">
            <x v="3"/>
          </reference>
          <reference field="3" count="1">
            <x v="302"/>
          </reference>
        </references>
      </pivotArea>
    </format>
    <format dxfId="3773">
      <pivotArea dataOnly="0" labelOnly="1" outline="0" fieldPosition="0">
        <references count="2">
          <reference field="0" count="1" selected="0">
            <x v="4"/>
          </reference>
          <reference field="3" count="1">
            <x v="78"/>
          </reference>
        </references>
      </pivotArea>
    </format>
    <format dxfId="3772">
      <pivotArea dataOnly="0" labelOnly="1" outline="0" fieldPosition="0">
        <references count="2">
          <reference field="0" count="1" selected="0">
            <x v="5"/>
          </reference>
          <reference field="3" count="1">
            <x v="326"/>
          </reference>
        </references>
      </pivotArea>
    </format>
    <format dxfId="3771">
      <pivotArea dataOnly="0" labelOnly="1" outline="0" fieldPosition="0">
        <references count="2">
          <reference field="0" count="1" selected="0">
            <x v="6"/>
          </reference>
          <reference field="3" count="1">
            <x v="330"/>
          </reference>
        </references>
      </pivotArea>
    </format>
    <format dxfId="3770">
      <pivotArea dataOnly="0" labelOnly="1" outline="0" fieldPosition="0">
        <references count="2">
          <reference field="0" count="1" selected="0">
            <x v="7"/>
          </reference>
          <reference field="3" count="1">
            <x v="327"/>
          </reference>
        </references>
      </pivotArea>
    </format>
    <format dxfId="3769">
      <pivotArea dataOnly="0" labelOnly="1" outline="0" fieldPosition="0">
        <references count="2">
          <reference field="0" count="1" selected="0">
            <x v="10"/>
          </reference>
          <reference field="3" count="1">
            <x v="328"/>
          </reference>
        </references>
      </pivotArea>
    </format>
    <format dxfId="3768">
      <pivotArea dataOnly="0" labelOnly="1" outline="0" fieldPosition="0">
        <references count="2">
          <reference field="0" count="1" selected="0">
            <x v="12"/>
          </reference>
          <reference field="3" count="1">
            <x v="333"/>
          </reference>
        </references>
      </pivotArea>
    </format>
    <format dxfId="3767">
      <pivotArea dataOnly="0" labelOnly="1" outline="0" fieldPosition="0">
        <references count="2">
          <reference field="0" count="1" selected="0">
            <x v="13"/>
          </reference>
          <reference field="3" count="1">
            <x v="334"/>
          </reference>
        </references>
      </pivotArea>
    </format>
    <format dxfId="3766">
      <pivotArea dataOnly="0" labelOnly="1" outline="0" fieldPosition="0">
        <references count="2">
          <reference field="0" count="1" selected="0">
            <x v="17"/>
          </reference>
          <reference field="3" count="1">
            <x v="335"/>
          </reference>
        </references>
      </pivotArea>
    </format>
    <format dxfId="3765">
      <pivotArea dataOnly="0" labelOnly="1" outline="0" fieldPosition="0">
        <references count="2">
          <reference field="0" count="1" selected="0">
            <x v="18"/>
          </reference>
          <reference field="3" count="1">
            <x v="336"/>
          </reference>
        </references>
      </pivotArea>
    </format>
    <format dxfId="3764">
      <pivotArea dataOnly="0" labelOnly="1" outline="0" fieldPosition="0">
        <references count="2">
          <reference field="0" count="1" selected="0">
            <x v="20"/>
          </reference>
          <reference field="3" count="1">
            <x v="337"/>
          </reference>
        </references>
      </pivotArea>
    </format>
    <format dxfId="3763">
      <pivotArea dataOnly="0" labelOnly="1" outline="0" fieldPosition="0">
        <references count="2">
          <reference field="0" count="1" selected="0">
            <x v="22"/>
          </reference>
          <reference field="3" count="1">
            <x v="338"/>
          </reference>
        </references>
      </pivotArea>
    </format>
    <format dxfId="3762">
      <pivotArea dataOnly="0" labelOnly="1" outline="0" fieldPosition="0">
        <references count="2">
          <reference field="0" count="1" selected="0">
            <x v="24"/>
          </reference>
          <reference field="3" count="1">
            <x v="339"/>
          </reference>
        </references>
      </pivotArea>
    </format>
    <format dxfId="3761">
      <pivotArea dataOnly="0" labelOnly="1" outline="0" fieldPosition="0">
        <references count="2">
          <reference field="0" count="1" selected="0">
            <x v="25"/>
          </reference>
          <reference field="3" count="1">
            <x v="340"/>
          </reference>
        </references>
      </pivotArea>
    </format>
    <format dxfId="3760">
      <pivotArea dataOnly="0" labelOnly="1" outline="0" fieldPosition="0">
        <references count="2">
          <reference field="0" count="1" selected="0">
            <x v="26"/>
          </reference>
          <reference field="3" count="1">
            <x v="341"/>
          </reference>
        </references>
      </pivotArea>
    </format>
    <format dxfId="3759">
      <pivotArea dataOnly="0" labelOnly="1" outline="0" fieldPosition="0">
        <references count="2">
          <reference field="0" count="1" selected="0">
            <x v="27"/>
          </reference>
          <reference field="3" count="1">
            <x v="342"/>
          </reference>
        </references>
      </pivotArea>
    </format>
    <format dxfId="3758">
      <pivotArea dataOnly="0" labelOnly="1" outline="0" fieldPosition="0">
        <references count="2">
          <reference field="0" count="1" selected="0">
            <x v="29"/>
          </reference>
          <reference field="3" count="1">
            <x v="88"/>
          </reference>
        </references>
      </pivotArea>
    </format>
    <format dxfId="3757">
      <pivotArea dataOnly="0" labelOnly="1" outline="0" fieldPosition="0">
        <references count="2">
          <reference field="0" count="1" selected="0">
            <x v="31"/>
          </reference>
          <reference field="3" count="1">
            <x v="326"/>
          </reference>
        </references>
      </pivotArea>
    </format>
    <format dxfId="3756">
      <pivotArea dataOnly="0" labelOnly="1" outline="0" fieldPosition="0">
        <references count="2">
          <reference field="0" count="1" selected="0">
            <x v="35"/>
          </reference>
          <reference field="3" count="1">
            <x v="329"/>
          </reference>
        </references>
      </pivotArea>
    </format>
    <format dxfId="3755">
      <pivotArea dataOnly="0" labelOnly="1" outline="0" fieldPosition="0">
        <references count="2">
          <reference field="0" count="1" selected="0">
            <x v="36"/>
          </reference>
          <reference field="3" count="1">
            <x v="327"/>
          </reference>
        </references>
      </pivotArea>
    </format>
    <format dxfId="3754">
      <pivotArea dataOnly="0" labelOnly="1" outline="0" fieldPosition="0">
        <references count="2">
          <reference field="0" count="1" selected="0">
            <x v="38"/>
          </reference>
          <reference field="3" count="1">
            <x v="328"/>
          </reference>
        </references>
      </pivotArea>
    </format>
    <format dxfId="3753">
      <pivotArea dataOnly="0" labelOnly="1" outline="0" fieldPosition="0">
        <references count="2">
          <reference field="0" count="1" selected="0">
            <x v="39"/>
          </reference>
          <reference field="3" count="1">
            <x v="331"/>
          </reference>
        </references>
      </pivotArea>
    </format>
    <format dxfId="3752">
      <pivotArea dataOnly="0" labelOnly="1" outline="0" fieldPosition="0">
        <references count="2">
          <reference field="0" count="1" selected="0">
            <x v="43"/>
          </reference>
          <reference field="3" count="1">
            <x v="332"/>
          </reference>
        </references>
      </pivotArea>
    </format>
    <format dxfId="3751">
      <pivotArea dataOnly="0" labelOnly="1" outline="0" fieldPosition="0">
        <references count="2">
          <reference field="0" count="1" selected="0">
            <x v="45"/>
          </reference>
          <reference field="3" count="1">
            <x v="333"/>
          </reference>
        </references>
      </pivotArea>
    </format>
    <format dxfId="3750">
      <pivotArea dataOnly="0" labelOnly="1" outline="0" fieldPosition="0">
        <references count="2">
          <reference field="0" count="1" selected="0">
            <x v="46"/>
          </reference>
          <reference field="3" count="1">
            <x v="343"/>
          </reference>
        </references>
      </pivotArea>
    </format>
    <format dxfId="3749">
      <pivotArea dataOnly="0" labelOnly="1" outline="0" fieldPosition="0">
        <references count="2">
          <reference field="0" count="1" selected="0">
            <x v="52"/>
          </reference>
          <reference field="3" count="1">
            <x v="88"/>
          </reference>
        </references>
      </pivotArea>
    </format>
    <format dxfId="3748">
      <pivotArea dataOnly="0" labelOnly="1" outline="0" fieldPosition="0">
        <references count="2">
          <reference field="0" count="1" selected="0">
            <x v="56"/>
          </reference>
          <reference field="3" count="1">
            <x v="345"/>
          </reference>
        </references>
      </pivotArea>
    </format>
    <format dxfId="3747">
      <pivotArea dataOnly="0" labelOnly="1" outline="0" fieldPosition="0">
        <references count="2">
          <reference field="0" count="1" selected="0">
            <x v="58"/>
          </reference>
          <reference field="3" count="1">
            <x v="346"/>
          </reference>
        </references>
      </pivotArea>
    </format>
    <format dxfId="3746">
      <pivotArea dataOnly="0" labelOnly="1" outline="0" fieldPosition="0">
        <references count="2">
          <reference field="0" count="1" selected="0">
            <x v="59"/>
          </reference>
          <reference field="3" count="1">
            <x v="347"/>
          </reference>
        </references>
      </pivotArea>
    </format>
    <format dxfId="3745">
      <pivotArea dataOnly="0" labelOnly="1" outline="0" fieldPosition="0">
        <references count="2">
          <reference field="0" count="1" selected="0">
            <x v="60"/>
          </reference>
          <reference field="3" count="1">
            <x v="348"/>
          </reference>
        </references>
      </pivotArea>
    </format>
    <format dxfId="3744">
      <pivotArea dataOnly="0" labelOnly="1" outline="0" fieldPosition="0">
        <references count="2">
          <reference field="0" count="1" selected="0">
            <x v="61"/>
          </reference>
          <reference field="3" count="1">
            <x v="100"/>
          </reference>
        </references>
      </pivotArea>
    </format>
    <format dxfId="3743">
      <pivotArea dataOnly="0" labelOnly="1" outline="0" fieldPosition="0">
        <references count="2">
          <reference field="0" count="1" selected="0">
            <x v="64"/>
          </reference>
          <reference field="3" count="1">
            <x v="101"/>
          </reference>
        </references>
      </pivotArea>
    </format>
    <format dxfId="3742">
      <pivotArea dataOnly="0" labelOnly="1" outline="0" fieldPosition="0">
        <references count="2">
          <reference field="0" count="1" selected="0">
            <x v="65"/>
          </reference>
          <reference field="3" count="1">
            <x v="349"/>
          </reference>
        </references>
      </pivotArea>
    </format>
    <format dxfId="3741">
      <pivotArea dataOnly="0" labelOnly="1" outline="0" fieldPosition="0">
        <references count="2">
          <reference field="0" count="1" selected="0">
            <x v="66"/>
          </reference>
          <reference field="3" count="1">
            <x v="105"/>
          </reference>
        </references>
      </pivotArea>
    </format>
    <format dxfId="3740">
      <pivotArea dataOnly="0" labelOnly="1" outline="0" fieldPosition="0">
        <references count="2">
          <reference field="0" count="1" selected="0">
            <x v="67"/>
          </reference>
          <reference field="3" count="1">
            <x v="122"/>
          </reference>
        </references>
      </pivotArea>
    </format>
    <format dxfId="3739">
      <pivotArea dataOnly="0" labelOnly="1" outline="0" fieldPosition="0">
        <references count="2">
          <reference field="0" count="1" selected="0">
            <x v="69"/>
          </reference>
          <reference field="3" count="1">
            <x v="350"/>
          </reference>
        </references>
      </pivotArea>
    </format>
    <format dxfId="3738">
      <pivotArea dataOnly="0" labelOnly="1" outline="0" fieldPosition="0">
        <references count="2">
          <reference field="0" count="1" selected="0">
            <x v="75"/>
          </reference>
          <reference field="3" count="1">
            <x v="144"/>
          </reference>
        </references>
      </pivotArea>
    </format>
    <format dxfId="3737">
      <pivotArea dataOnly="0" labelOnly="1" outline="0" fieldPosition="0">
        <references count="2">
          <reference field="0" count="1" selected="0">
            <x v="80"/>
          </reference>
          <reference field="3" count="1">
            <x v="351"/>
          </reference>
        </references>
      </pivotArea>
    </format>
    <format dxfId="3736">
      <pivotArea dataOnly="0" labelOnly="1" outline="0" fieldPosition="0">
        <references count="2">
          <reference field="0" count="1" selected="0">
            <x v="84"/>
          </reference>
          <reference field="3" count="1">
            <x v="158"/>
          </reference>
        </references>
      </pivotArea>
    </format>
    <format dxfId="3735">
      <pivotArea dataOnly="0" labelOnly="1" outline="0" fieldPosition="0">
        <references count="2">
          <reference field="0" count="1" selected="0">
            <x v="85"/>
          </reference>
          <reference field="3" count="1">
            <x v="352"/>
          </reference>
        </references>
      </pivotArea>
    </format>
    <format dxfId="3734">
      <pivotArea dataOnly="0" labelOnly="1" outline="0" fieldPosition="0">
        <references count="2">
          <reference field="0" count="1" selected="0">
            <x v="87"/>
          </reference>
          <reference field="3" count="1">
            <x v="184"/>
          </reference>
        </references>
      </pivotArea>
    </format>
    <format dxfId="3733">
      <pivotArea dataOnly="0" labelOnly="1" outline="0" fieldPosition="0">
        <references count="2">
          <reference field="0" count="1" selected="0">
            <x v="88"/>
          </reference>
          <reference field="3" count="1">
            <x v="187"/>
          </reference>
        </references>
      </pivotArea>
    </format>
    <format dxfId="3732">
      <pivotArea dataOnly="0" labelOnly="1" outline="0" fieldPosition="0">
        <references count="2">
          <reference field="0" count="1" selected="0">
            <x v="89"/>
          </reference>
          <reference field="3" count="1">
            <x v="353"/>
          </reference>
        </references>
      </pivotArea>
    </format>
    <format dxfId="3731">
      <pivotArea dataOnly="0" labelOnly="1" outline="0" fieldPosition="0">
        <references count="2">
          <reference field="0" count="1" selected="0">
            <x v="90"/>
          </reference>
          <reference field="3" count="1">
            <x v="357"/>
          </reference>
        </references>
      </pivotArea>
    </format>
    <format dxfId="3730">
      <pivotArea dataOnly="0" labelOnly="1" outline="0" fieldPosition="0">
        <references count="2">
          <reference field="0" count="1" selected="0">
            <x v="91"/>
          </reference>
          <reference field="3" count="1">
            <x v="362"/>
          </reference>
        </references>
      </pivotArea>
    </format>
    <format dxfId="3729">
      <pivotArea dataOnly="0" labelOnly="1" outline="0" fieldPosition="0">
        <references count="2">
          <reference field="0" count="1" selected="0">
            <x v="92"/>
          </reference>
          <reference field="3" count="1">
            <x v="185"/>
          </reference>
        </references>
      </pivotArea>
    </format>
    <format dxfId="3728">
      <pivotArea dataOnly="0" labelOnly="1" outline="0" fieldPosition="0">
        <references count="2">
          <reference field="0" count="1" selected="0">
            <x v="94"/>
          </reference>
          <reference field="3" count="1">
            <x v="187"/>
          </reference>
        </references>
      </pivotArea>
    </format>
    <format dxfId="3727">
      <pivotArea dataOnly="0" labelOnly="1" outline="0" fieldPosition="0">
        <references count="2">
          <reference field="0" count="1" selected="0">
            <x v="96"/>
          </reference>
          <reference field="3" count="1">
            <x v="190"/>
          </reference>
        </references>
      </pivotArea>
    </format>
    <format dxfId="3726">
      <pivotArea dataOnly="0" labelOnly="1" outline="0" fieldPosition="0">
        <references count="2">
          <reference field="0" count="1" selected="0">
            <x v="97"/>
          </reference>
          <reference field="3" count="1">
            <x v="200"/>
          </reference>
        </references>
      </pivotArea>
    </format>
    <format dxfId="3725">
      <pivotArea dataOnly="0" labelOnly="1" outline="0" fieldPosition="0">
        <references count="2">
          <reference field="0" count="1" selected="0">
            <x v="99"/>
          </reference>
          <reference field="3" count="1">
            <x v="205"/>
          </reference>
        </references>
      </pivotArea>
    </format>
    <format dxfId="3724">
      <pivotArea dataOnly="0" labelOnly="1" outline="0" fieldPosition="0">
        <references count="2">
          <reference field="0" count="1" selected="0">
            <x v="100"/>
          </reference>
          <reference field="3" count="1">
            <x v="206"/>
          </reference>
        </references>
      </pivotArea>
    </format>
    <format dxfId="3723">
      <pivotArea dataOnly="0" labelOnly="1" outline="0" fieldPosition="0">
        <references count="2">
          <reference field="0" count="1" selected="0">
            <x v="109"/>
          </reference>
          <reference field="3" count="1">
            <x v="354"/>
          </reference>
        </references>
      </pivotArea>
    </format>
    <format dxfId="3722">
      <pivotArea dataOnly="0" labelOnly="1" outline="0" fieldPosition="0">
        <references count="2">
          <reference field="0" count="1" selected="0">
            <x v="111"/>
          </reference>
          <reference field="3" count="1">
            <x v="365"/>
          </reference>
        </references>
      </pivotArea>
    </format>
    <format dxfId="3721">
      <pivotArea dataOnly="0" labelOnly="1" outline="0" fieldPosition="0">
        <references count="2">
          <reference field="0" count="1" selected="0">
            <x v="113"/>
          </reference>
          <reference field="3" count="1">
            <x v="229"/>
          </reference>
        </references>
      </pivotArea>
    </format>
    <format dxfId="3720">
      <pivotArea dataOnly="0" labelOnly="1" outline="0" fieldPosition="0">
        <references count="2">
          <reference field="0" count="1" selected="0">
            <x v="114"/>
          </reference>
          <reference field="3" count="1">
            <x v="230"/>
          </reference>
        </references>
      </pivotArea>
    </format>
    <format dxfId="3719">
      <pivotArea dataOnly="0" labelOnly="1" outline="0" fieldPosition="0">
        <references count="2">
          <reference field="0" count="1" selected="0">
            <x v="116"/>
          </reference>
          <reference field="3" count="1">
            <x v="231"/>
          </reference>
        </references>
      </pivotArea>
    </format>
    <format dxfId="3718">
      <pivotArea dataOnly="0" labelOnly="1" outline="0" fieldPosition="0">
        <references count="2">
          <reference field="0" count="1" selected="0">
            <x v="117"/>
          </reference>
          <reference field="3" count="1">
            <x v="368"/>
          </reference>
        </references>
      </pivotArea>
    </format>
    <format dxfId="3717">
      <pivotArea dataOnly="0" labelOnly="1" outline="0" fieldPosition="0">
        <references count="2">
          <reference field="0" count="1" selected="0">
            <x v="118"/>
          </reference>
          <reference field="3" count="1">
            <x v="293"/>
          </reference>
        </references>
      </pivotArea>
    </format>
    <format dxfId="3716">
      <pivotArea dataOnly="0" labelOnly="1" outline="0" fieldPosition="0">
        <references count="2">
          <reference field="0" count="1" selected="0">
            <x v="122"/>
          </reference>
          <reference field="3" count="1">
            <x v="294"/>
          </reference>
        </references>
      </pivotArea>
    </format>
    <format dxfId="3715">
      <pivotArea dataOnly="0" labelOnly="1" outline="0" fieldPosition="0">
        <references count="2">
          <reference field="0" count="1" selected="0">
            <x v="123"/>
          </reference>
          <reference field="3" count="1">
            <x v="295"/>
          </reference>
        </references>
      </pivotArea>
    </format>
    <format dxfId="3714">
      <pivotArea dataOnly="0" labelOnly="1" outline="0" fieldPosition="0">
        <references count="2">
          <reference field="0" count="1" selected="0">
            <x v="125"/>
          </reference>
          <reference field="3" count="1">
            <x v="296"/>
          </reference>
        </references>
      </pivotArea>
    </format>
    <format dxfId="3713">
      <pivotArea dataOnly="0" labelOnly="1" outline="0" fieldPosition="0">
        <references count="2">
          <reference field="0" count="1" selected="0">
            <x v="126"/>
          </reference>
          <reference field="3" count="1">
            <x v="297"/>
          </reference>
        </references>
      </pivotArea>
    </format>
    <format dxfId="3712">
      <pivotArea dataOnly="0" labelOnly="1" outline="0" fieldPosition="0">
        <references count="2">
          <reference field="0" count="1" selected="0">
            <x v="127"/>
          </reference>
          <reference field="3" count="1">
            <x v="298"/>
          </reference>
        </references>
      </pivotArea>
    </format>
    <format dxfId="3711">
      <pivotArea dataOnly="0" labelOnly="1" outline="0" fieldPosition="0">
        <references count="2">
          <reference field="0" count="1" selected="0">
            <x v="128"/>
          </reference>
          <reference field="3" count="1">
            <x v="299"/>
          </reference>
        </references>
      </pivotArea>
    </format>
    <format dxfId="3710">
      <pivotArea dataOnly="0" labelOnly="1" outline="0" fieldPosition="0">
        <references count="2">
          <reference field="0" count="1" selected="0">
            <x v="129"/>
          </reference>
          <reference field="3" count="1">
            <x v="300"/>
          </reference>
        </references>
      </pivotArea>
    </format>
    <format dxfId="3709">
      <pivotArea dataOnly="0" labelOnly="1" outline="0" fieldPosition="0">
        <references count="2">
          <reference field="0" count="1" selected="0">
            <x v="130"/>
          </reference>
          <reference field="3" count="1">
            <x v="301"/>
          </reference>
        </references>
      </pivotArea>
    </format>
    <format dxfId="3708">
      <pivotArea dataOnly="0" labelOnly="1" outline="0" fieldPosition="0">
        <references count="2">
          <reference field="0" count="1" selected="0">
            <x v="131"/>
          </reference>
          <reference field="3" count="1">
            <x v="303"/>
          </reference>
        </references>
      </pivotArea>
    </format>
    <format dxfId="3707">
      <pivotArea dataOnly="0" labelOnly="1" outline="0" fieldPosition="0">
        <references count="2">
          <reference field="0" count="1" selected="0">
            <x v="132"/>
          </reference>
          <reference field="3" count="1">
            <x v="304"/>
          </reference>
        </references>
      </pivotArea>
    </format>
    <format dxfId="3706">
      <pivotArea dataOnly="0" labelOnly="1" outline="0" fieldPosition="0">
        <references count="2">
          <reference field="0" count="1" selected="0">
            <x v="133"/>
          </reference>
          <reference field="3" count="1">
            <x v="305"/>
          </reference>
        </references>
      </pivotArea>
    </format>
    <format dxfId="3705">
      <pivotArea dataOnly="0" labelOnly="1" outline="0" fieldPosition="0">
        <references count="2">
          <reference field="0" count="1" selected="0">
            <x v="134"/>
          </reference>
          <reference field="3" count="1">
            <x v="306"/>
          </reference>
        </references>
      </pivotArea>
    </format>
    <format dxfId="3704">
      <pivotArea dataOnly="0" labelOnly="1" outline="0" fieldPosition="0">
        <references count="2">
          <reference field="0" count="1" selected="0">
            <x v="136"/>
          </reference>
          <reference field="3" count="1">
            <x v="307"/>
          </reference>
        </references>
      </pivotArea>
    </format>
    <format dxfId="3703">
      <pivotArea dataOnly="0" labelOnly="1" outline="0" fieldPosition="0">
        <references count="2">
          <reference field="0" count="1" selected="0">
            <x v="138"/>
          </reference>
          <reference field="3" count="1">
            <x v="308"/>
          </reference>
        </references>
      </pivotArea>
    </format>
    <format dxfId="3702">
      <pivotArea dataOnly="0" labelOnly="1" outline="0" fieldPosition="0">
        <references count="2">
          <reference field="0" count="1" selected="0">
            <x v="140"/>
          </reference>
          <reference field="3" count="1">
            <x v="309"/>
          </reference>
        </references>
      </pivotArea>
    </format>
    <format dxfId="3701">
      <pivotArea dataOnly="0" labelOnly="1" outline="0" fieldPosition="0">
        <references count="2">
          <reference field="0" count="1" selected="0">
            <x v="141"/>
          </reference>
          <reference field="3" count="1">
            <x v="310"/>
          </reference>
        </references>
      </pivotArea>
    </format>
    <format dxfId="3700">
      <pivotArea dataOnly="0" labelOnly="1" outline="0" fieldPosition="0">
        <references count="2">
          <reference field="0" count="1" selected="0">
            <x v="142"/>
          </reference>
          <reference field="3" count="1">
            <x v="311"/>
          </reference>
        </references>
      </pivotArea>
    </format>
    <format dxfId="3699">
      <pivotArea dataOnly="0" labelOnly="1" outline="0" fieldPosition="0">
        <references count="2">
          <reference field="0" count="1" selected="0">
            <x v="146"/>
          </reference>
          <reference field="3" count="1">
            <x v="312"/>
          </reference>
        </references>
      </pivotArea>
    </format>
    <format dxfId="3698">
      <pivotArea dataOnly="0" labelOnly="1" outline="0" fieldPosition="0">
        <references count="2">
          <reference field="0" count="1" selected="0">
            <x v="147"/>
          </reference>
          <reference field="3" count="1">
            <x v="313"/>
          </reference>
        </references>
      </pivotArea>
    </format>
    <format dxfId="3697">
      <pivotArea dataOnly="0" labelOnly="1" outline="0" fieldPosition="0">
        <references count="2">
          <reference field="0" count="1" selected="0">
            <x v="148"/>
          </reference>
          <reference field="3" count="1">
            <x v="314"/>
          </reference>
        </references>
      </pivotArea>
    </format>
    <format dxfId="3696">
      <pivotArea dataOnly="0" labelOnly="1" outline="0" fieldPosition="0">
        <references count="2">
          <reference field="0" count="1" selected="0">
            <x v="149"/>
          </reference>
          <reference field="3" count="1">
            <x v="315"/>
          </reference>
        </references>
      </pivotArea>
    </format>
    <format dxfId="3695">
      <pivotArea dataOnly="0" labelOnly="1" outline="0" fieldPosition="0">
        <references count="2">
          <reference field="0" count="1" selected="0">
            <x v="151"/>
          </reference>
          <reference field="3" count="1">
            <x v="316"/>
          </reference>
        </references>
      </pivotArea>
    </format>
    <format dxfId="3694">
      <pivotArea dataOnly="0" labelOnly="1" outline="0" fieldPosition="0">
        <references count="2">
          <reference field="0" count="1" selected="0">
            <x v="152"/>
          </reference>
          <reference field="3" count="1">
            <x v="317"/>
          </reference>
        </references>
      </pivotArea>
    </format>
    <format dxfId="3693">
      <pivotArea dataOnly="0" labelOnly="1" outline="0" fieldPosition="0">
        <references count="2">
          <reference field="0" count="1" selected="0">
            <x v="153"/>
          </reference>
          <reference field="3" count="1">
            <x v="318"/>
          </reference>
        </references>
      </pivotArea>
    </format>
    <format dxfId="3692">
      <pivotArea dataOnly="0" labelOnly="1" outline="0" fieldPosition="0">
        <references count="2">
          <reference field="0" count="1" selected="0">
            <x v="154"/>
          </reference>
          <reference field="3" count="1">
            <x v="319"/>
          </reference>
        </references>
      </pivotArea>
    </format>
    <format dxfId="3691">
      <pivotArea dataOnly="0" labelOnly="1" outline="0" fieldPosition="0">
        <references count="2">
          <reference field="0" count="1" selected="0">
            <x v="155"/>
          </reference>
          <reference field="3" count="1">
            <x v="169"/>
          </reference>
        </references>
      </pivotArea>
    </format>
    <format dxfId="3690">
      <pivotArea dataOnly="0" labelOnly="1" outline="0" fieldPosition="0">
        <references count="2">
          <reference field="0" count="1" selected="0">
            <x v="157"/>
          </reference>
          <reference field="3" count="1">
            <x v="173"/>
          </reference>
        </references>
      </pivotArea>
    </format>
    <format dxfId="3689">
      <pivotArea dataOnly="0" labelOnly="1" outline="0" fieldPosition="0">
        <references count="2">
          <reference field="0" count="1" selected="0">
            <x v="158"/>
          </reference>
          <reference field="3" count="1">
            <x v="355"/>
          </reference>
        </references>
      </pivotArea>
    </format>
    <format dxfId="3688">
      <pivotArea dataOnly="0" labelOnly="1" outline="0" fieldPosition="0">
        <references count="2">
          <reference field="0" count="1" selected="0">
            <x v="160"/>
          </reference>
          <reference field="3" count="1">
            <x v="356"/>
          </reference>
        </references>
      </pivotArea>
    </format>
    <format dxfId="3687">
      <pivotArea dataOnly="0" labelOnly="1" outline="0" fieldPosition="0">
        <references count="2">
          <reference field="0" count="1" selected="0">
            <x v="162"/>
          </reference>
          <reference field="3" count="1">
            <x v="360"/>
          </reference>
        </references>
      </pivotArea>
    </format>
    <format dxfId="3686">
      <pivotArea dataOnly="0" labelOnly="1" outline="0" fieldPosition="0">
        <references count="2">
          <reference field="0" count="1" selected="0">
            <x v="164"/>
          </reference>
          <reference field="3" count="1">
            <x v="363"/>
          </reference>
        </references>
      </pivotArea>
    </format>
    <format dxfId="3685">
      <pivotArea dataOnly="0" labelOnly="1" outline="0" fieldPosition="0">
        <references count="2">
          <reference field="0" count="1" selected="0">
            <x v="165"/>
          </reference>
          <reference field="3" count="1">
            <x v="230"/>
          </reference>
        </references>
      </pivotArea>
    </format>
    <format dxfId="3684">
      <pivotArea dataOnly="0" labelOnly="1" outline="0" fieldPosition="0">
        <references count="2">
          <reference field="0" count="1" selected="0">
            <x v="166"/>
          </reference>
          <reference field="3" count="1">
            <x v="231"/>
          </reference>
        </references>
      </pivotArea>
    </format>
    <format dxfId="3683">
      <pivotArea dataOnly="0" labelOnly="1" outline="0" fieldPosition="0">
        <references count="2">
          <reference field="0" count="1" selected="0">
            <x v="168"/>
          </reference>
          <reference field="3" count="1">
            <x v="358"/>
          </reference>
        </references>
      </pivotArea>
    </format>
    <format dxfId="3682">
      <pivotArea dataOnly="0" labelOnly="1" outline="0" fieldPosition="0">
        <references count="2">
          <reference field="0" count="1" selected="0">
            <x v="169"/>
          </reference>
          <reference field="3" count="1">
            <x v="359"/>
          </reference>
        </references>
      </pivotArea>
    </format>
    <format dxfId="3681">
      <pivotArea dataOnly="0" labelOnly="1" outline="0" fieldPosition="0">
        <references count="2">
          <reference field="0" count="1" selected="0">
            <x v="173"/>
          </reference>
          <reference field="3" count="1">
            <x v="361"/>
          </reference>
        </references>
      </pivotArea>
    </format>
    <format dxfId="3680">
      <pivotArea dataOnly="0" labelOnly="1" outline="0" fieldPosition="0">
        <references count="2">
          <reference field="0" count="1" selected="0">
            <x v="177"/>
          </reference>
          <reference field="3" count="1">
            <x v="362"/>
          </reference>
        </references>
      </pivotArea>
    </format>
    <format dxfId="3679">
      <pivotArea dataOnly="0" labelOnly="1" outline="0" fieldPosition="0">
        <references count="2">
          <reference field="0" count="1" selected="0">
            <x v="178"/>
          </reference>
          <reference field="3" count="1">
            <x v="363"/>
          </reference>
        </references>
      </pivotArea>
    </format>
    <format dxfId="3678">
      <pivotArea dataOnly="0" labelOnly="1" outline="0" fieldPosition="0">
        <references count="2">
          <reference field="0" count="1" selected="0">
            <x v="179"/>
          </reference>
          <reference field="3" count="1">
            <x v="364"/>
          </reference>
        </references>
      </pivotArea>
    </format>
    <format dxfId="3677">
      <pivotArea dataOnly="0" labelOnly="1" outline="0" fieldPosition="0">
        <references count="2">
          <reference field="0" count="1" selected="0">
            <x v="182"/>
          </reference>
          <reference field="3" count="1">
            <x v="292"/>
          </reference>
        </references>
      </pivotArea>
    </format>
    <format dxfId="3676">
      <pivotArea dataOnly="0" labelOnly="1" outline="0" fieldPosition="0">
        <references count="2">
          <reference field="0" count="1" selected="0">
            <x v="183"/>
          </reference>
          <reference field="3" count="1">
            <x v="53"/>
          </reference>
        </references>
      </pivotArea>
    </format>
    <format dxfId="3675">
      <pivotArea dataOnly="0" labelOnly="1" outline="0" fieldPosition="0">
        <references count="2">
          <reference field="0" count="1" selected="0">
            <x v="184"/>
          </reference>
          <reference field="3" count="1">
            <x v="320"/>
          </reference>
        </references>
      </pivotArea>
    </format>
    <format dxfId="3674">
      <pivotArea dataOnly="0" labelOnly="1" outline="0" fieldPosition="0">
        <references count="2">
          <reference field="0" count="1" selected="0">
            <x v="185"/>
          </reference>
          <reference field="3" count="1">
            <x v="71"/>
          </reference>
        </references>
      </pivotArea>
    </format>
    <format dxfId="3673">
      <pivotArea dataOnly="0" labelOnly="1" outline="0" fieldPosition="0">
        <references count="2">
          <reference field="0" count="1" selected="0">
            <x v="190"/>
          </reference>
          <reference field="3" count="1">
            <x v="74"/>
          </reference>
        </references>
      </pivotArea>
    </format>
    <format dxfId="3672">
      <pivotArea dataOnly="0" labelOnly="1" outline="0" fieldPosition="0">
        <references count="2">
          <reference field="0" count="1" selected="0">
            <x v="191"/>
          </reference>
          <reference field="3" count="1">
            <x v="321"/>
          </reference>
        </references>
      </pivotArea>
    </format>
    <format dxfId="3671">
      <pivotArea dataOnly="0" labelOnly="1" outline="0" fieldPosition="0">
        <references count="2">
          <reference field="0" count="1" selected="0">
            <x v="193"/>
          </reference>
          <reference field="3" count="1">
            <x v="322"/>
          </reference>
        </references>
      </pivotArea>
    </format>
    <format dxfId="3670">
      <pivotArea dataOnly="0" labelOnly="1" outline="0" fieldPosition="0">
        <references count="2">
          <reference field="0" count="1" selected="0">
            <x v="195"/>
          </reference>
          <reference field="3" count="1">
            <x v="323"/>
          </reference>
        </references>
      </pivotArea>
    </format>
    <format dxfId="3669">
      <pivotArea dataOnly="0" labelOnly="1" outline="0" fieldPosition="0">
        <references count="2">
          <reference field="0" count="1" selected="0">
            <x v="196"/>
          </reference>
          <reference field="3" count="1">
            <x v="324"/>
          </reference>
        </references>
      </pivotArea>
    </format>
    <format dxfId="3668">
      <pivotArea dataOnly="0" labelOnly="1" outline="0" fieldPosition="0">
        <references count="2">
          <reference field="0" count="1" selected="0">
            <x v="197"/>
          </reference>
          <reference field="3" count="1">
            <x v="325"/>
          </reference>
        </references>
      </pivotArea>
    </format>
    <format dxfId="3667">
      <pivotArea dataOnly="0" labelOnly="1" outline="0" fieldPosition="0">
        <references count="2">
          <reference field="0" count="1" selected="0">
            <x v="200"/>
          </reference>
          <reference field="3" count="1">
            <x v="341"/>
          </reference>
        </references>
      </pivotArea>
    </format>
    <format dxfId="3666">
      <pivotArea dataOnly="0" labelOnly="1" outline="0" fieldPosition="0">
        <references count="2">
          <reference field="0" count="1" selected="0">
            <x v="201"/>
          </reference>
          <reference field="3" count="1">
            <x v="85"/>
          </reference>
        </references>
      </pivotArea>
    </format>
    <format dxfId="3665">
      <pivotArea dataOnly="0" labelOnly="1" outline="0" fieldPosition="0">
        <references count="2">
          <reference field="0" count="1" selected="0">
            <x v="202"/>
          </reference>
          <reference field="3" count="1">
            <x v="86"/>
          </reference>
        </references>
      </pivotArea>
    </format>
    <format dxfId="3664">
      <pivotArea dataOnly="0" labelOnly="1" outline="0" fieldPosition="0">
        <references count="2">
          <reference field="0" count="1" selected="0">
            <x v="203"/>
          </reference>
          <reference field="3" count="1">
            <x v="88"/>
          </reference>
        </references>
      </pivotArea>
    </format>
    <format dxfId="3663">
      <pivotArea dataOnly="0" labelOnly="1" outline="0" fieldPosition="0">
        <references count="2">
          <reference field="0" count="1" selected="0">
            <x v="204"/>
          </reference>
          <reference field="3" count="1">
            <x v="344"/>
          </reference>
        </references>
      </pivotArea>
    </format>
    <format dxfId="3662">
      <pivotArea dataOnly="0" labelOnly="1" outline="0" fieldPosition="0">
        <references count="2">
          <reference field="0" count="1" selected="0">
            <x v="205"/>
          </reference>
          <reference field="3" count="1">
            <x v="95"/>
          </reference>
        </references>
      </pivotArea>
    </format>
    <format dxfId="3661">
      <pivotArea dataOnly="0" labelOnly="1" outline="0" fieldPosition="0">
        <references count="2">
          <reference field="0" count="1" selected="0">
            <x v="208"/>
          </reference>
          <reference field="3" count="1">
            <x v="345"/>
          </reference>
        </references>
      </pivotArea>
    </format>
    <format dxfId="3660">
      <pivotArea dataOnly="0" labelOnly="1" outline="0" fieldPosition="0">
        <references count="2">
          <reference field="0" count="1" selected="0">
            <x v="209"/>
          </reference>
          <reference field="3" count="1">
            <x v="346"/>
          </reference>
        </references>
      </pivotArea>
    </format>
    <format dxfId="3659">
      <pivotArea dataOnly="0" labelOnly="1" outline="0" fieldPosition="0">
        <references count="2">
          <reference field="0" count="1" selected="0">
            <x v="210"/>
          </reference>
          <reference field="3" count="1">
            <x v="347"/>
          </reference>
        </references>
      </pivotArea>
    </format>
    <format dxfId="3658">
      <pivotArea dataOnly="0" labelOnly="1" outline="0" fieldPosition="0">
        <references count="2">
          <reference field="0" count="1" selected="0">
            <x v="215"/>
          </reference>
          <reference field="3" count="1">
            <x v="100"/>
          </reference>
        </references>
      </pivotArea>
    </format>
    <format dxfId="3657">
      <pivotArea dataOnly="0" labelOnly="1" outline="0" fieldPosition="0">
        <references count="2">
          <reference field="0" count="1" selected="0">
            <x v="216"/>
          </reference>
          <reference field="3" count="1">
            <x v="133"/>
          </reference>
        </references>
      </pivotArea>
    </format>
    <format dxfId="3656">
      <pivotArea dataOnly="0" labelOnly="1" outline="0" fieldPosition="0">
        <references count="2">
          <reference field="0" count="1" selected="0">
            <x v="217"/>
          </reference>
          <reference field="3" count="1">
            <x v="185"/>
          </reference>
        </references>
      </pivotArea>
    </format>
    <format dxfId="3655">
      <pivotArea dataOnly="0" labelOnly="1" outline="0" fieldPosition="0">
        <references count="2">
          <reference field="0" count="1" selected="0">
            <x v="218"/>
          </reference>
          <reference field="3" count="1">
            <x v="190"/>
          </reference>
        </references>
      </pivotArea>
    </format>
    <format dxfId="3654">
      <pivotArea dataOnly="0" labelOnly="1" outline="0" fieldPosition="0">
        <references count="2">
          <reference field="0" count="1" selected="0">
            <x v="219"/>
          </reference>
          <reference field="3" count="1">
            <x v="206"/>
          </reference>
        </references>
      </pivotArea>
    </format>
    <format dxfId="3653">
      <pivotArea dataOnly="0" labelOnly="1" outline="0" fieldPosition="0">
        <references count="2">
          <reference field="0" count="1" selected="0">
            <x v="220"/>
          </reference>
          <reference field="3" count="1">
            <x v="365"/>
          </reference>
        </references>
      </pivotArea>
    </format>
    <format dxfId="3652">
      <pivotArea dataOnly="0" labelOnly="1" outline="0" fieldPosition="0">
        <references count="2">
          <reference field="0" count="1" selected="0">
            <x v="221"/>
          </reference>
          <reference field="3" count="1">
            <x v="366"/>
          </reference>
        </references>
      </pivotArea>
    </format>
    <format dxfId="3651">
      <pivotArea dataOnly="0" labelOnly="1" outline="0" fieldPosition="0">
        <references count="2">
          <reference field="0" count="1" selected="0">
            <x v="222"/>
          </reference>
          <reference field="3" count="1">
            <x v="231"/>
          </reference>
        </references>
      </pivotArea>
    </format>
    <format dxfId="3650">
      <pivotArea dataOnly="0" labelOnly="1" outline="0" fieldPosition="0">
        <references count="2">
          <reference field="0" count="1" selected="0">
            <x v="223"/>
          </reference>
          <reference field="3" count="1">
            <x v="326"/>
          </reference>
        </references>
      </pivotArea>
    </format>
    <format dxfId="3649">
      <pivotArea dataOnly="0" labelOnly="1" outline="0" fieldPosition="0">
        <references count="2">
          <reference field="0" count="1" selected="0">
            <x v="224"/>
          </reference>
          <reference field="3" count="1">
            <x v="333"/>
          </reference>
        </references>
      </pivotArea>
    </format>
    <format dxfId="3648">
      <pivotArea dataOnly="0" labelOnly="1" outline="0" fieldPosition="0">
        <references count="2">
          <reference field="0" count="1" selected="0">
            <x v="226"/>
          </reference>
          <reference field="3" count="1">
            <x v="334"/>
          </reference>
        </references>
      </pivotArea>
    </format>
    <format dxfId="3647">
      <pivotArea dataOnly="0" labelOnly="1" outline="0" fieldPosition="0">
        <references count="2">
          <reference field="0" count="1" selected="0">
            <x v="227"/>
          </reference>
          <reference field="3" count="1">
            <x v="336"/>
          </reference>
        </references>
      </pivotArea>
    </format>
    <format dxfId="3646">
      <pivotArea dataOnly="0" labelOnly="1" outline="0" fieldPosition="0">
        <references count="2">
          <reference field="0" count="1" selected="0">
            <x v="228"/>
          </reference>
          <reference field="3" count="1">
            <x v="362"/>
          </reference>
        </references>
      </pivotArea>
    </format>
    <format dxfId="3645">
      <pivotArea dataOnly="0" labelOnly="1" outline="0" fieldPosition="0">
        <references count="2">
          <reference field="0" count="1" selected="0">
            <x v="230"/>
          </reference>
          <reference field="3" count="1">
            <x v="363"/>
          </reference>
        </references>
      </pivotArea>
    </format>
    <format dxfId="3644">
      <pivotArea dataOnly="0" labelOnly="1" outline="0" fieldPosition="0">
        <references count="2">
          <reference field="0" count="1" selected="0">
            <x v="232"/>
          </reference>
          <reference field="3" count="1">
            <x v="364"/>
          </reference>
        </references>
      </pivotArea>
    </format>
    <format dxfId="3643">
      <pivotArea dataOnly="0" labelOnly="1" outline="0" fieldPosition="0">
        <references count="2">
          <reference field="0" count="1" selected="0">
            <x v="233"/>
          </reference>
          <reference field="3" count="1">
            <x v="367"/>
          </reference>
        </references>
      </pivotArea>
    </format>
    <format dxfId="3642">
      <pivotArea dataOnly="0" labelOnly="1" outline="0" fieldPosition="0">
        <references count="2">
          <reference field="0" count="1" selected="0">
            <x v="234"/>
          </reference>
          <reference field="3" count="1">
            <x v="369"/>
          </reference>
        </references>
      </pivotArea>
    </format>
    <format dxfId="3641">
      <pivotArea type="topRight" dataOnly="0" labelOnly="1" outline="0" fieldPosition="0"/>
    </format>
    <format dxfId="3640">
      <pivotArea type="origin" dataOnly="0" labelOnly="1" outline="0" offset="A1" fieldPosition="0"/>
    </format>
    <format dxfId="3639">
      <pivotArea field="0" type="button" dataOnly="0" labelOnly="1" outline="0" axis="axisRow" fieldPosition="0"/>
    </format>
    <format dxfId="3638">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637">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636">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635">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3634">
      <pivotArea dataOnly="0" labelOnly="1" outline="0" fieldPosition="0">
        <references count="1">
          <reference field="0" count="39">
            <x v="200"/>
            <x v="201"/>
            <x v="202"/>
            <x v="203"/>
            <x v="204"/>
            <x v="205"/>
            <x v="206"/>
            <x v="207"/>
            <x v="208"/>
            <x v="209"/>
            <x v="210"/>
            <x v="211"/>
            <x v="212"/>
            <x v="213"/>
            <x v="214"/>
            <x v="215"/>
            <x v="216"/>
            <x v="217"/>
            <x v="218"/>
            <x v="219"/>
            <x v="220"/>
            <x v="221"/>
            <x v="222"/>
            <x v="223"/>
            <x v="224"/>
            <x v="225"/>
            <x v="226"/>
            <x v="227"/>
            <x v="228"/>
            <x v="229"/>
            <x v="230"/>
            <x v="231"/>
            <x v="232"/>
            <x v="233"/>
            <x v="234"/>
            <x v="235"/>
            <x v="236"/>
            <x v="237"/>
            <x v="238"/>
          </reference>
        </references>
      </pivotArea>
    </format>
    <format dxfId="3633">
      <pivotArea dataOnly="0" labelOnly="1" grandRow="1" outline="0" offset="A256" fieldPosition="0"/>
    </format>
    <format dxfId="3632">
      <pivotArea type="origin" dataOnly="0" labelOnly="1" outline="0" offset="B1" fieldPosition="0"/>
    </format>
    <format dxfId="3631">
      <pivotArea field="3" type="button" dataOnly="0" labelOnly="1" outline="0" axis="axisRow" fieldPosition="1"/>
    </format>
    <format dxfId="3630">
      <pivotArea dataOnly="0" labelOnly="1" grandRow="1" outline="0" offset="B256" fieldPosition="0"/>
    </format>
    <format dxfId="3629">
      <pivotArea dataOnly="0" labelOnly="1" outline="0" fieldPosition="0">
        <references count="2">
          <reference field="0" count="1" selected="0">
            <x v="0"/>
          </reference>
          <reference field="3" count="1">
            <x v="289"/>
          </reference>
        </references>
      </pivotArea>
    </format>
    <format dxfId="3628">
      <pivotArea dataOnly="0" labelOnly="1" outline="0" fieldPosition="0">
        <references count="2">
          <reference field="0" count="1" selected="0">
            <x v="1"/>
          </reference>
          <reference field="3" count="1">
            <x v="290"/>
          </reference>
        </references>
      </pivotArea>
    </format>
    <format dxfId="3627">
      <pivotArea dataOnly="0" labelOnly="1" outline="0" fieldPosition="0">
        <references count="2">
          <reference field="0" count="1" selected="0">
            <x v="2"/>
          </reference>
          <reference field="3" count="1">
            <x v="291"/>
          </reference>
        </references>
      </pivotArea>
    </format>
    <format dxfId="3626">
      <pivotArea dataOnly="0" labelOnly="1" outline="0" fieldPosition="0">
        <references count="2">
          <reference field="0" count="1" selected="0">
            <x v="3"/>
          </reference>
          <reference field="3" count="1">
            <x v="302"/>
          </reference>
        </references>
      </pivotArea>
    </format>
    <format dxfId="3625">
      <pivotArea dataOnly="0" labelOnly="1" outline="0" fieldPosition="0">
        <references count="2">
          <reference field="0" count="1" selected="0">
            <x v="4"/>
          </reference>
          <reference field="3" count="1">
            <x v="78"/>
          </reference>
        </references>
      </pivotArea>
    </format>
    <format dxfId="3624">
      <pivotArea dataOnly="0" labelOnly="1" outline="0" fieldPosition="0">
        <references count="2">
          <reference field="0" count="1" selected="0">
            <x v="5"/>
          </reference>
          <reference field="3" count="1">
            <x v="326"/>
          </reference>
        </references>
      </pivotArea>
    </format>
    <format dxfId="3623">
      <pivotArea dataOnly="0" labelOnly="1" outline="0" fieldPosition="0">
        <references count="2">
          <reference field="0" count="1" selected="0">
            <x v="6"/>
          </reference>
          <reference field="3" count="1">
            <x v="330"/>
          </reference>
        </references>
      </pivotArea>
    </format>
    <format dxfId="3622">
      <pivotArea dataOnly="0" labelOnly="1" outline="0" fieldPosition="0">
        <references count="2">
          <reference field="0" count="1" selected="0">
            <x v="7"/>
          </reference>
          <reference field="3" count="1">
            <x v="327"/>
          </reference>
        </references>
      </pivotArea>
    </format>
    <format dxfId="3621">
      <pivotArea dataOnly="0" labelOnly="1" outline="0" fieldPosition="0">
        <references count="2">
          <reference field="0" count="1" selected="0">
            <x v="10"/>
          </reference>
          <reference field="3" count="1">
            <x v="328"/>
          </reference>
        </references>
      </pivotArea>
    </format>
    <format dxfId="3620">
      <pivotArea dataOnly="0" labelOnly="1" outline="0" fieldPosition="0">
        <references count="2">
          <reference field="0" count="1" selected="0">
            <x v="12"/>
          </reference>
          <reference field="3" count="1">
            <x v="333"/>
          </reference>
        </references>
      </pivotArea>
    </format>
    <format dxfId="3619">
      <pivotArea dataOnly="0" labelOnly="1" outline="0" fieldPosition="0">
        <references count="2">
          <reference field="0" count="1" selected="0">
            <x v="13"/>
          </reference>
          <reference field="3" count="1">
            <x v="334"/>
          </reference>
        </references>
      </pivotArea>
    </format>
    <format dxfId="3618">
      <pivotArea dataOnly="0" labelOnly="1" outline="0" fieldPosition="0">
        <references count="2">
          <reference field="0" count="1" selected="0">
            <x v="17"/>
          </reference>
          <reference field="3" count="1">
            <x v="335"/>
          </reference>
        </references>
      </pivotArea>
    </format>
    <format dxfId="3617">
      <pivotArea dataOnly="0" labelOnly="1" outline="0" fieldPosition="0">
        <references count="2">
          <reference field="0" count="1" selected="0">
            <x v="18"/>
          </reference>
          <reference field="3" count="1">
            <x v="336"/>
          </reference>
        </references>
      </pivotArea>
    </format>
    <format dxfId="3616">
      <pivotArea dataOnly="0" labelOnly="1" outline="0" fieldPosition="0">
        <references count="2">
          <reference field="0" count="1" selected="0">
            <x v="20"/>
          </reference>
          <reference field="3" count="1">
            <x v="337"/>
          </reference>
        </references>
      </pivotArea>
    </format>
    <format dxfId="3615">
      <pivotArea dataOnly="0" labelOnly="1" outline="0" fieldPosition="0">
        <references count="2">
          <reference field="0" count="1" selected="0">
            <x v="22"/>
          </reference>
          <reference field="3" count="1">
            <x v="338"/>
          </reference>
        </references>
      </pivotArea>
    </format>
    <format dxfId="3614">
      <pivotArea dataOnly="0" labelOnly="1" outline="0" fieldPosition="0">
        <references count="2">
          <reference field="0" count="1" selected="0">
            <x v="24"/>
          </reference>
          <reference field="3" count="1">
            <x v="339"/>
          </reference>
        </references>
      </pivotArea>
    </format>
    <format dxfId="3613">
      <pivotArea dataOnly="0" labelOnly="1" outline="0" fieldPosition="0">
        <references count="2">
          <reference field="0" count="1" selected="0">
            <x v="25"/>
          </reference>
          <reference field="3" count="1">
            <x v="340"/>
          </reference>
        </references>
      </pivotArea>
    </format>
    <format dxfId="3612">
      <pivotArea dataOnly="0" labelOnly="1" outline="0" fieldPosition="0">
        <references count="2">
          <reference field="0" count="1" selected="0">
            <x v="26"/>
          </reference>
          <reference field="3" count="1">
            <x v="341"/>
          </reference>
        </references>
      </pivotArea>
    </format>
    <format dxfId="3611">
      <pivotArea dataOnly="0" labelOnly="1" outline="0" fieldPosition="0">
        <references count="2">
          <reference field="0" count="1" selected="0">
            <x v="27"/>
          </reference>
          <reference field="3" count="1">
            <x v="342"/>
          </reference>
        </references>
      </pivotArea>
    </format>
    <format dxfId="3610">
      <pivotArea dataOnly="0" labelOnly="1" outline="0" fieldPosition="0">
        <references count="2">
          <reference field="0" count="1" selected="0">
            <x v="29"/>
          </reference>
          <reference field="3" count="1">
            <x v="88"/>
          </reference>
        </references>
      </pivotArea>
    </format>
    <format dxfId="3609">
      <pivotArea dataOnly="0" labelOnly="1" outline="0" fieldPosition="0">
        <references count="2">
          <reference field="0" count="1" selected="0">
            <x v="31"/>
          </reference>
          <reference field="3" count="1">
            <x v="326"/>
          </reference>
        </references>
      </pivotArea>
    </format>
    <format dxfId="3608">
      <pivotArea dataOnly="0" labelOnly="1" outline="0" fieldPosition="0">
        <references count="2">
          <reference field="0" count="1" selected="0">
            <x v="35"/>
          </reference>
          <reference field="3" count="1">
            <x v="329"/>
          </reference>
        </references>
      </pivotArea>
    </format>
    <format dxfId="3607">
      <pivotArea dataOnly="0" labelOnly="1" outline="0" fieldPosition="0">
        <references count="2">
          <reference field="0" count="1" selected="0">
            <x v="36"/>
          </reference>
          <reference field="3" count="1">
            <x v="327"/>
          </reference>
        </references>
      </pivotArea>
    </format>
    <format dxfId="3606">
      <pivotArea dataOnly="0" labelOnly="1" outline="0" fieldPosition="0">
        <references count="2">
          <reference field="0" count="1" selected="0">
            <x v="38"/>
          </reference>
          <reference field="3" count="1">
            <x v="328"/>
          </reference>
        </references>
      </pivotArea>
    </format>
    <format dxfId="3605">
      <pivotArea dataOnly="0" labelOnly="1" outline="0" fieldPosition="0">
        <references count="2">
          <reference field="0" count="1" selected="0">
            <x v="39"/>
          </reference>
          <reference field="3" count="1">
            <x v="331"/>
          </reference>
        </references>
      </pivotArea>
    </format>
    <format dxfId="3604">
      <pivotArea dataOnly="0" labelOnly="1" outline="0" fieldPosition="0">
        <references count="2">
          <reference field="0" count="1" selected="0">
            <x v="43"/>
          </reference>
          <reference field="3" count="1">
            <x v="332"/>
          </reference>
        </references>
      </pivotArea>
    </format>
    <format dxfId="3603">
      <pivotArea dataOnly="0" labelOnly="1" outline="0" fieldPosition="0">
        <references count="2">
          <reference field="0" count="1" selected="0">
            <x v="45"/>
          </reference>
          <reference field="3" count="1">
            <x v="333"/>
          </reference>
        </references>
      </pivotArea>
    </format>
    <format dxfId="3602">
      <pivotArea dataOnly="0" labelOnly="1" outline="0" fieldPosition="0">
        <references count="2">
          <reference field="0" count="1" selected="0">
            <x v="46"/>
          </reference>
          <reference field="3" count="1">
            <x v="343"/>
          </reference>
        </references>
      </pivotArea>
    </format>
    <format dxfId="3601">
      <pivotArea dataOnly="0" labelOnly="1" outline="0" fieldPosition="0">
        <references count="2">
          <reference field="0" count="1" selected="0">
            <x v="52"/>
          </reference>
          <reference field="3" count="1">
            <x v="88"/>
          </reference>
        </references>
      </pivotArea>
    </format>
    <format dxfId="3600">
      <pivotArea dataOnly="0" labelOnly="1" outline="0" fieldPosition="0">
        <references count="2">
          <reference field="0" count="1" selected="0">
            <x v="56"/>
          </reference>
          <reference field="3" count="1">
            <x v="345"/>
          </reference>
        </references>
      </pivotArea>
    </format>
    <format dxfId="3599">
      <pivotArea dataOnly="0" labelOnly="1" outline="0" fieldPosition="0">
        <references count="2">
          <reference field="0" count="1" selected="0">
            <x v="58"/>
          </reference>
          <reference field="3" count="1">
            <x v="346"/>
          </reference>
        </references>
      </pivotArea>
    </format>
    <format dxfId="3598">
      <pivotArea dataOnly="0" labelOnly="1" outline="0" fieldPosition="0">
        <references count="2">
          <reference field="0" count="1" selected="0">
            <x v="59"/>
          </reference>
          <reference field="3" count="1">
            <x v="347"/>
          </reference>
        </references>
      </pivotArea>
    </format>
    <format dxfId="3597">
      <pivotArea dataOnly="0" labelOnly="1" outline="0" fieldPosition="0">
        <references count="2">
          <reference field="0" count="1" selected="0">
            <x v="60"/>
          </reference>
          <reference field="3" count="1">
            <x v="348"/>
          </reference>
        </references>
      </pivotArea>
    </format>
    <format dxfId="3596">
      <pivotArea dataOnly="0" labelOnly="1" outline="0" fieldPosition="0">
        <references count="2">
          <reference field="0" count="1" selected="0">
            <x v="61"/>
          </reference>
          <reference field="3" count="1">
            <x v="100"/>
          </reference>
        </references>
      </pivotArea>
    </format>
    <format dxfId="3595">
      <pivotArea dataOnly="0" labelOnly="1" outline="0" fieldPosition="0">
        <references count="2">
          <reference field="0" count="1" selected="0">
            <x v="64"/>
          </reference>
          <reference field="3" count="1">
            <x v="101"/>
          </reference>
        </references>
      </pivotArea>
    </format>
    <format dxfId="3594">
      <pivotArea dataOnly="0" labelOnly="1" outline="0" fieldPosition="0">
        <references count="2">
          <reference field="0" count="1" selected="0">
            <x v="65"/>
          </reference>
          <reference field="3" count="1">
            <x v="349"/>
          </reference>
        </references>
      </pivotArea>
    </format>
    <format dxfId="3593">
      <pivotArea dataOnly="0" labelOnly="1" outline="0" fieldPosition="0">
        <references count="2">
          <reference field="0" count="1" selected="0">
            <x v="66"/>
          </reference>
          <reference field="3" count="1">
            <x v="105"/>
          </reference>
        </references>
      </pivotArea>
    </format>
    <format dxfId="3592">
      <pivotArea dataOnly="0" labelOnly="1" outline="0" fieldPosition="0">
        <references count="2">
          <reference field="0" count="1" selected="0">
            <x v="67"/>
          </reference>
          <reference field="3" count="1">
            <x v="122"/>
          </reference>
        </references>
      </pivotArea>
    </format>
    <format dxfId="3591">
      <pivotArea dataOnly="0" labelOnly="1" outline="0" fieldPosition="0">
        <references count="2">
          <reference field="0" count="1" selected="0">
            <x v="69"/>
          </reference>
          <reference field="3" count="1">
            <x v="350"/>
          </reference>
        </references>
      </pivotArea>
    </format>
    <format dxfId="3590">
      <pivotArea dataOnly="0" labelOnly="1" outline="0" fieldPosition="0">
        <references count="2">
          <reference field="0" count="1" selected="0">
            <x v="75"/>
          </reference>
          <reference field="3" count="1">
            <x v="144"/>
          </reference>
        </references>
      </pivotArea>
    </format>
    <format dxfId="3589">
      <pivotArea dataOnly="0" labelOnly="1" outline="0" fieldPosition="0">
        <references count="2">
          <reference field="0" count="1" selected="0">
            <x v="80"/>
          </reference>
          <reference field="3" count="1">
            <x v="351"/>
          </reference>
        </references>
      </pivotArea>
    </format>
    <format dxfId="3588">
      <pivotArea dataOnly="0" labelOnly="1" outline="0" fieldPosition="0">
        <references count="2">
          <reference field="0" count="1" selected="0">
            <x v="84"/>
          </reference>
          <reference field="3" count="1">
            <x v="158"/>
          </reference>
        </references>
      </pivotArea>
    </format>
    <format dxfId="3587">
      <pivotArea dataOnly="0" labelOnly="1" outline="0" fieldPosition="0">
        <references count="2">
          <reference field="0" count="1" selected="0">
            <x v="85"/>
          </reference>
          <reference field="3" count="1">
            <x v="352"/>
          </reference>
        </references>
      </pivotArea>
    </format>
    <format dxfId="3586">
      <pivotArea dataOnly="0" labelOnly="1" outline="0" fieldPosition="0">
        <references count="2">
          <reference field="0" count="1" selected="0">
            <x v="87"/>
          </reference>
          <reference field="3" count="1">
            <x v="184"/>
          </reference>
        </references>
      </pivotArea>
    </format>
    <format dxfId="3585">
      <pivotArea dataOnly="0" labelOnly="1" outline="0" fieldPosition="0">
        <references count="2">
          <reference field="0" count="1" selected="0">
            <x v="88"/>
          </reference>
          <reference field="3" count="1">
            <x v="187"/>
          </reference>
        </references>
      </pivotArea>
    </format>
    <format dxfId="3584">
      <pivotArea dataOnly="0" labelOnly="1" outline="0" fieldPosition="0">
        <references count="2">
          <reference field="0" count="1" selected="0">
            <x v="89"/>
          </reference>
          <reference field="3" count="1">
            <x v="353"/>
          </reference>
        </references>
      </pivotArea>
    </format>
    <format dxfId="3583">
      <pivotArea dataOnly="0" labelOnly="1" outline="0" fieldPosition="0">
        <references count="2">
          <reference field="0" count="1" selected="0">
            <x v="90"/>
          </reference>
          <reference field="3" count="1">
            <x v="357"/>
          </reference>
        </references>
      </pivotArea>
    </format>
    <format dxfId="3582">
      <pivotArea dataOnly="0" labelOnly="1" outline="0" fieldPosition="0">
        <references count="2">
          <reference field="0" count="1" selected="0">
            <x v="91"/>
          </reference>
          <reference field="3" count="1">
            <x v="362"/>
          </reference>
        </references>
      </pivotArea>
    </format>
    <format dxfId="3581">
      <pivotArea dataOnly="0" labelOnly="1" outline="0" fieldPosition="0">
        <references count="2">
          <reference field="0" count="1" selected="0">
            <x v="92"/>
          </reference>
          <reference field="3" count="1">
            <x v="185"/>
          </reference>
        </references>
      </pivotArea>
    </format>
    <format dxfId="3580">
      <pivotArea dataOnly="0" labelOnly="1" outline="0" fieldPosition="0">
        <references count="2">
          <reference field="0" count="1" selected="0">
            <x v="94"/>
          </reference>
          <reference field="3" count="1">
            <x v="187"/>
          </reference>
        </references>
      </pivotArea>
    </format>
    <format dxfId="3579">
      <pivotArea dataOnly="0" labelOnly="1" outline="0" fieldPosition="0">
        <references count="2">
          <reference field="0" count="1" selected="0">
            <x v="96"/>
          </reference>
          <reference field="3" count="1">
            <x v="190"/>
          </reference>
        </references>
      </pivotArea>
    </format>
    <format dxfId="3578">
      <pivotArea dataOnly="0" labelOnly="1" outline="0" fieldPosition="0">
        <references count="2">
          <reference field="0" count="1" selected="0">
            <x v="97"/>
          </reference>
          <reference field="3" count="1">
            <x v="200"/>
          </reference>
        </references>
      </pivotArea>
    </format>
    <format dxfId="3577">
      <pivotArea dataOnly="0" labelOnly="1" outline="0" fieldPosition="0">
        <references count="2">
          <reference field="0" count="1" selected="0">
            <x v="99"/>
          </reference>
          <reference field="3" count="1">
            <x v="205"/>
          </reference>
        </references>
      </pivotArea>
    </format>
    <format dxfId="3576">
      <pivotArea dataOnly="0" labelOnly="1" outline="0" fieldPosition="0">
        <references count="2">
          <reference field="0" count="1" selected="0">
            <x v="100"/>
          </reference>
          <reference field="3" count="1">
            <x v="206"/>
          </reference>
        </references>
      </pivotArea>
    </format>
    <format dxfId="3575">
      <pivotArea dataOnly="0" labelOnly="1" outline="0" fieldPosition="0">
        <references count="2">
          <reference field="0" count="1" selected="0">
            <x v="109"/>
          </reference>
          <reference field="3" count="1">
            <x v="354"/>
          </reference>
        </references>
      </pivotArea>
    </format>
    <format dxfId="3574">
      <pivotArea dataOnly="0" labelOnly="1" outline="0" fieldPosition="0">
        <references count="2">
          <reference field="0" count="1" selected="0">
            <x v="111"/>
          </reference>
          <reference field="3" count="1">
            <x v="365"/>
          </reference>
        </references>
      </pivotArea>
    </format>
    <format dxfId="3573">
      <pivotArea dataOnly="0" labelOnly="1" outline="0" fieldPosition="0">
        <references count="2">
          <reference field="0" count="1" selected="0">
            <x v="113"/>
          </reference>
          <reference field="3" count="1">
            <x v="229"/>
          </reference>
        </references>
      </pivotArea>
    </format>
    <format dxfId="3572">
      <pivotArea dataOnly="0" labelOnly="1" outline="0" fieldPosition="0">
        <references count="2">
          <reference field="0" count="1" selected="0">
            <x v="114"/>
          </reference>
          <reference field="3" count="1">
            <x v="230"/>
          </reference>
        </references>
      </pivotArea>
    </format>
    <format dxfId="3571">
      <pivotArea dataOnly="0" labelOnly="1" outline="0" fieldPosition="0">
        <references count="2">
          <reference field="0" count="1" selected="0">
            <x v="116"/>
          </reference>
          <reference field="3" count="1">
            <x v="231"/>
          </reference>
        </references>
      </pivotArea>
    </format>
    <format dxfId="3570">
      <pivotArea dataOnly="0" labelOnly="1" outline="0" fieldPosition="0">
        <references count="2">
          <reference field="0" count="1" selected="0">
            <x v="117"/>
          </reference>
          <reference field="3" count="1">
            <x v="368"/>
          </reference>
        </references>
      </pivotArea>
    </format>
    <format dxfId="3569">
      <pivotArea dataOnly="0" labelOnly="1" outline="0" fieldPosition="0">
        <references count="2">
          <reference field="0" count="1" selected="0">
            <x v="118"/>
          </reference>
          <reference field="3" count="1">
            <x v="293"/>
          </reference>
        </references>
      </pivotArea>
    </format>
    <format dxfId="3568">
      <pivotArea dataOnly="0" labelOnly="1" outline="0" fieldPosition="0">
        <references count="2">
          <reference field="0" count="1" selected="0">
            <x v="122"/>
          </reference>
          <reference field="3" count="1">
            <x v="294"/>
          </reference>
        </references>
      </pivotArea>
    </format>
    <format dxfId="3567">
      <pivotArea dataOnly="0" labelOnly="1" outline="0" fieldPosition="0">
        <references count="2">
          <reference field="0" count="1" selected="0">
            <x v="123"/>
          </reference>
          <reference field="3" count="1">
            <x v="295"/>
          </reference>
        </references>
      </pivotArea>
    </format>
    <format dxfId="3566">
      <pivotArea dataOnly="0" labelOnly="1" outline="0" fieldPosition="0">
        <references count="2">
          <reference field="0" count="1" selected="0">
            <x v="125"/>
          </reference>
          <reference field="3" count="1">
            <x v="296"/>
          </reference>
        </references>
      </pivotArea>
    </format>
    <format dxfId="3565">
      <pivotArea dataOnly="0" labelOnly="1" outline="0" fieldPosition="0">
        <references count="2">
          <reference field="0" count="1" selected="0">
            <x v="126"/>
          </reference>
          <reference field="3" count="1">
            <x v="297"/>
          </reference>
        </references>
      </pivotArea>
    </format>
    <format dxfId="3564">
      <pivotArea dataOnly="0" labelOnly="1" outline="0" fieldPosition="0">
        <references count="2">
          <reference field="0" count="1" selected="0">
            <x v="127"/>
          </reference>
          <reference field="3" count="1">
            <x v="298"/>
          </reference>
        </references>
      </pivotArea>
    </format>
    <format dxfId="3563">
      <pivotArea dataOnly="0" labelOnly="1" outline="0" fieldPosition="0">
        <references count="2">
          <reference field="0" count="1" selected="0">
            <x v="128"/>
          </reference>
          <reference field="3" count="1">
            <x v="299"/>
          </reference>
        </references>
      </pivotArea>
    </format>
    <format dxfId="3562">
      <pivotArea dataOnly="0" labelOnly="1" outline="0" fieldPosition="0">
        <references count="2">
          <reference field="0" count="1" selected="0">
            <x v="129"/>
          </reference>
          <reference field="3" count="1">
            <x v="300"/>
          </reference>
        </references>
      </pivotArea>
    </format>
    <format dxfId="3561">
      <pivotArea dataOnly="0" labelOnly="1" outline="0" fieldPosition="0">
        <references count="2">
          <reference field="0" count="1" selected="0">
            <x v="130"/>
          </reference>
          <reference field="3" count="1">
            <x v="301"/>
          </reference>
        </references>
      </pivotArea>
    </format>
    <format dxfId="3560">
      <pivotArea dataOnly="0" labelOnly="1" outline="0" fieldPosition="0">
        <references count="2">
          <reference field="0" count="1" selected="0">
            <x v="131"/>
          </reference>
          <reference field="3" count="1">
            <x v="303"/>
          </reference>
        </references>
      </pivotArea>
    </format>
    <format dxfId="3559">
      <pivotArea dataOnly="0" labelOnly="1" outline="0" fieldPosition="0">
        <references count="2">
          <reference field="0" count="1" selected="0">
            <x v="132"/>
          </reference>
          <reference field="3" count="1">
            <x v="304"/>
          </reference>
        </references>
      </pivotArea>
    </format>
    <format dxfId="3558">
      <pivotArea dataOnly="0" labelOnly="1" outline="0" fieldPosition="0">
        <references count="2">
          <reference field="0" count="1" selected="0">
            <x v="133"/>
          </reference>
          <reference field="3" count="1">
            <x v="305"/>
          </reference>
        </references>
      </pivotArea>
    </format>
    <format dxfId="3557">
      <pivotArea dataOnly="0" labelOnly="1" outline="0" fieldPosition="0">
        <references count="2">
          <reference field="0" count="1" selected="0">
            <x v="134"/>
          </reference>
          <reference field="3" count="1">
            <x v="306"/>
          </reference>
        </references>
      </pivotArea>
    </format>
    <format dxfId="3556">
      <pivotArea dataOnly="0" labelOnly="1" outline="0" fieldPosition="0">
        <references count="2">
          <reference field="0" count="1" selected="0">
            <x v="136"/>
          </reference>
          <reference field="3" count="1">
            <x v="307"/>
          </reference>
        </references>
      </pivotArea>
    </format>
    <format dxfId="3555">
      <pivotArea dataOnly="0" labelOnly="1" outline="0" fieldPosition="0">
        <references count="2">
          <reference field="0" count="1" selected="0">
            <x v="138"/>
          </reference>
          <reference field="3" count="1">
            <x v="308"/>
          </reference>
        </references>
      </pivotArea>
    </format>
    <format dxfId="3554">
      <pivotArea dataOnly="0" labelOnly="1" outline="0" fieldPosition="0">
        <references count="2">
          <reference field="0" count="1" selected="0">
            <x v="140"/>
          </reference>
          <reference field="3" count="1">
            <x v="309"/>
          </reference>
        </references>
      </pivotArea>
    </format>
    <format dxfId="3553">
      <pivotArea dataOnly="0" labelOnly="1" outline="0" fieldPosition="0">
        <references count="2">
          <reference field="0" count="1" selected="0">
            <x v="141"/>
          </reference>
          <reference field="3" count="1">
            <x v="310"/>
          </reference>
        </references>
      </pivotArea>
    </format>
    <format dxfId="3552">
      <pivotArea dataOnly="0" labelOnly="1" outline="0" fieldPosition="0">
        <references count="2">
          <reference field="0" count="1" selected="0">
            <x v="142"/>
          </reference>
          <reference field="3" count="1">
            <x v="311"/>
          </reference>
        </references>
      </pivotArea>
    </format>
    <format dxfId="3551">
      <pivotArea dataOnly="0" labelOnly="1" outline="0" fieldPosition="0">
        <references count="2">
          <reference field="0" count="1" selected="0">
            <x v="146"/>
          </reference>
          <reference field="3" count="1">
            <x v="312"/>
          </reference>
        </references>
      </pivotArea>
    </format>
    <format dxfId="3550">
      <pivotArea dataOnly="0" labelOnly="1" outline="0" fieldPosition="0">
        <references count="2">
          <reference field="0" count="1" selected="0">
            <x v="147"/>
          </reference>
          <reference field="3" count="1">
            <x v="313"/>
          </reference>
        </references>
      </pivotArea>
    </format>
    <format dxfId="3549">
      <pivotArea dataOnly="0" labelOnly="1" outline="0" fieldPosition="0">
        <references count="2">
          <reference field="0" count="1" selected="0">
            <x v="148"/>
          </reference>
          <reference field="3" count="1">
            <x v="314"/>
          </reference>
        </references>
      </pivotArea>
    </format>
    <format dxfId="3548">
      <pivotArea dataOnly="0" labelOnly="1" outline="0" fieldPosition="0">
        <references count="2">
          <reference field="0" count="1" selected="0">
            <x v="149"/>
          </reference>
          <reference field="3" count="1">
            <x v="315"/>
          </reference>
        </references>
      </pivotArea>
    </format>
    <format dxfId="3547">
      <pivotArea dataOnly="0" labelOnly="1" outline="0" fieldPosition="0">
        <references count="2">
          <reference field="0" count="1" selected="0">
            <x v="151"/>
          </reference>
          <reference field="3" count="1">
            <x v="316"/>
          </reference>
        </references>
      </pivotArea>
    </format>
    <format dxfId="3546">
      <pivotArea dataOnly="0" labelOnly="1" outline="0" fieldPosition="0">
        <references count="2">
          <reference field="0" count="1" selected="0">
            <x v="152"/>
          </reference>
          <reference field="3" count="1">
            <x v="317"/>
          </reference>
        </references>
      </pivotArea>
    </format>
    <format dxfId="3545">
      <pivotArea dataOnly="0" labelOnly="1" outline="0" fieldPosition="0">
        <references count="2">
          <reference field="0" count="1" selected="0">
            <x v="153"/>
          </reference>
          <reference field="3" count="1">
            <x v="318"/>
          </reference>
        </references>
      </pivotArea>
    </format>
    <format dxfId="3544">
      <pivotArea dataOnly="0" labelOnly="1" outline="0" fieldPosition="0">
        <references count="2">
          <reference field="0" count="1" selected="0">
            <x v="154"/>
          </reference>
          <reference field="3" count="1">
            <x v="319"/>
          </reference>
        </references>
      </pivotArea>
    </format>
    <format dxfId="3543">
      <pivotArea dataOnly="0" labelOnly="1" outline="0" fieldPosition="0">
        <references count="2">
          <reference field="0" count="1" selected="0">
            <x v="155"/>
          </reference>
          <reference field="3" count="1">
            <x v="169"/>
          </reference>
        </references>
      </pivotArea>
    </format>
    <format dxfId="3542">
      <pivotArea dataOnly="0" labelOnly="1" outline="0" fieldPosition="0">
        <references count="2">
          <reference field="0" count="1" selected="0">
            <x v="157"/>
          </reference>
          <reference field="3" count="1">
            <x v="173"/>
          </reference>
        </references>
      </pivotArea>
    </format>
    <format dxfId="3541">
      <pivotArea dataOnly="0" labelOnly="1" outline="0" fieldPosition="0">
        <references count="2">
          <reference field="0" count="1" selected="0">
            <x v="158"/>
          </reference>
          <reference field="3" count="1">
            <x v="355"/>
          </reference>
        </references>
      </pivotArea>
    </format>
    <format dxfId="3540">
      <pivotArea dataOnly="0" labelOnly="1" outline="0" fieldPosition="0">
        <references count="2">
          <reference field="0" count="1" selected="0">
            <x v="160"/>
          </reference>
          <reference field="3" count="1">
            <x v="356"/>
          </reference>
        </references>
      </pivotArea>
    </format>
    <format dxfId="3539">
      <pivotArea dataOnly="0" labelOnly="1" outline="0" fieldPosition="0">
        <references count="2">
          <reference field="0" count="1" selected="0">
            <x v="162"/>
          </reference>
          <reference field="3" count="1">
            <x v="360"/>
          </reference>
        </references>
      </pivotArea>
    </format>
    <format dxfId="3538">
      <pivotArea dataOnly="0" labelOnly="1" outline="0" fieldPosition="0">
        <references count="2">
          <reference field="0" count="1" selected="0">
            <x v="164"/>
          </reference>
          <reference field="3" count="1">
            <x v="363"/>
          </reference>
        </references>
      </pivotArea>
    </format>
    <format dxfId="3537">
      <pivotArea dataOnly="0" labelOnly="1" outline="0" fieldPosition="0">
        <references count="2">
          <reference field="0" count="1" selected="0">
            <x v="165"/>
          </reference>
          <reference field="3" count="1">
            <x v="230"/>
          </reference>
        </references>
      </pivotArea>
    </format>
    <format dxfId="3536">
      <pivotArea dataOnly="0" labelOnly="1" outline="0" fieldPosition="0">
        <references count="2">
          <reference field="0" count="1" selected="0">
            <x v="166"/>
          </reference>
          <reference field="3" count="1">
            <x v="231"/>
          </reference>
        </references>
      </pivotArea>
    </format>
    <format dxfId="3535">
      <pivotArea dataOnly="0" labelOnly="1" outline="0" fieldPosition="0">
        <references count="2">
          <reference field="0" count="1" selected="0">
            <x v="168"/>
          </reference>
          <reference field="3" count="1">
            <x v="358"/>
          </reference>
        </references>
      </pivotArea>
    </format>
    <format dxfId="3534">
      <pivotArea dataOnly="0" labelOnly="1" outline="0" fieldPosition="0">
        <references count="2">
          <reference field="0" count="1" selected="0">
            <x v="169"/>
          </reference>
          <reference field="3" count="1">
            <x v="359"/>
          </reference>
        </references>
      </pivotArea>
    </format>
    <format dxfId="3533">
      <pivotArea dataOnly="0" labelOnly="1" outline="0" fieldPosition="0">
        <references count="2">
          <reference field="0" count="1" selected="0">
            <x v="173"/>
          </reference>
          <reference field="3" count="1">
            <x v="361"/>
          </reference>
        </references>
      </pivotArea>
    </format>
    <format dxfId="3532">
      <pivotArea dataOnly="0" labelOnly="1" outline="0" fieldPosition="0">
        <references count="2">
          <reference field="0" count="1" selected="0">
            <x v="177"/>
          </reference>
          <reference field="3" count="1">
            <x v="362"/>
          </reference>
        </references>
      </pivotArea>
    </format>
    <format dxfId="3531">
      <pivotArea dataOnly="0" labelOnly="1" outline="0" fieldPosition="0">
        <references count="2">
          <reference field="0" count="1" selected="0">
            <x v="178"/>
          </reference>
          <reference field="3" count="1">
            <x v="363"/>
          </reference>
        </references>
      </pivotArea>
    </format>
    <format dxfId="3530">
      <pivotArea dataOnly="0" labelOnly="1" outline="0" fieldPosition="0">
        <references count="2">
          <reference field="0" count="1" selected="0">
            <x v="179"/>
          </reference>
          <reference field="3" count="1">
            <x v="364"/>
          </reference>
        </references>
      </pivotArea>
    </format>
    <format dxfId="3529">
      <pivotArea dataOnly="0" labelOnly="1" outline="0" fieldPosition="0">
        <references count="2">
          <reference field="0" count="1" selected="0">
            <x v="182"/>
          </reference>
          <reference field="3" count="1">
            <x v="292"/>
          </reference>
        </references>
      </pivotArea>
    </format>
    <format dxfId="3528">
      <pivotArea dataOnly="0" labelOnly="1" outline="0" fieldPosition="0">
        <references count="2">
          <reference field="0" count="1" selected="0">
            <x v="183"/>
          </reference>
          <reference field="3" count="1">
            <x v="53"/>
          </reference>
        </references>
      </pivotArea>
    </format>
    <format dxfId="3527">
      <pivotArea dataOnly="0" labelOnly="1" outline="0" fieldPosition="0">
        <references count="2">
          <reference field="0" count="1" selected="0">
            <x v="184"/>
          </reference>
          <reference field="3" count="1">
            <x v="320"/>
          </reference>
        </references>
      </pivotArea>
    </format>
    <format dxfId="3526">
      <pivotArea dataOnly="0" labelOnly="1" outline="0" fieldPosition="0">
        <references count="2">
          <reference field="0" count="1" selected="0">
            <x v="185"/>
          </reference>
          <reference field="3" count="1">
            <x v="71"/>
          </reference>
        </references>
      </pivotArea>
    </format>
    <format dxfId="3525">
      <pivotArea dataOnly="0" labelOnly="1" outline="0" fieldPosition="0">
        <references count="2">
          <reference field="0" count="1" selected="0">
            <x v="190"/>
          </reference>
          <reference field="3" count="1">
            <x v="74"/>
          </reference>
        </references>
      </pivotArea>
    </format>
    <format dxfId="3524">
      <pivotArea dataOnly="0" labelOnly="1" outline="0" fieldPosition="0">
        <references count="2">
          <reference field="0" count="1" selected="0">
            <x v="191"/>
          </reference>
          <reference field="3" count="1">
            <x v="321"/>
          </reference>
        </references>
      </pivotArea>
    </format>
    <format dxfId="3523">
      <pivotArea dataOnly="0" labelOnly="1" outline="0" fieldPosition="0">
        <references count="2">
          <reference field="0" count="1" selected="0">
            <x v="193"/>
          </reference>
          <reference field="3" count="1">
            <x v="322"/>
          </reference>
        </references>
      </pivotArea>
    </format>
    <format dxfId="3522">
      <pivotArea dataOnly="0" labelOnly="1" outline="0" fieldPosition="0">
        <references count="2">
          <reference field="0" count="1" selected="0">
            <x v="195"/>
          </reference>
          <reference field="3" count="1">
            <x v="323"/>
          </reference>
        </references>
      </pivotArea>
    </format>
    <format dxfId="3521">
      <pivotArea dataOnly="0" labelOnly="1" outline="0" fieldPosition="0">
        <references count="2">
          <reference field="0" count="1" selected="0">
            <x v="196"/>
          </reference>
          <reference field="3" count="1">
            <x v="324"/>
          </reference>
        </references>
      </pivotArea>
    </format>
    <format dxfId="3520">
      <pivotArea dataOnly="0" labelOnly="1" outline="0" fieldPosition="0">
        <references count="2">
          <reference field="0" count="1" selected="0">
            <x v="197"/>
          </reference>
          <reference field="3" count="1">
            <x v="325"/>
          </reference>
        </references>
      </pivotArea>
    </format>
    <format dxfId="3519">
      <pivotArea dataOnly="0" labelOnly="1" outline="0" fieldPosition="0">
        <references count="2">
          <reference field="0" count="1" selected="0">
            <x v="200"/>
          </reference>
          <reference field="3" count="1">
            <x v="341"/>
          </reference>
        </references>
      </pivotArea>
    </format>
    <format dxfId="3518">
      <pivotArea dataOnly="0" labelOnly="1" outline="0" fieldPosition="0">
        <references count="2">
          <reference field="0" count="1" selected="0">
            <x v="201"/>
          </reference>
          <reference field="3" count="1">
            <x v="85"/>
          </reference>
        </references>
      </pivotArea>
    </format>
    <format dxfId="3517">
      <pivotArea dataOnly="0" labelOnly="1" outline="0" fieldPosition="0">
        <references count="2">
          <reference field="0" count="1" selected="0">
            <x v="202"/>
          </reference>
          <reference field="3" count="1">
            <x v="86"/>
          </reference>
        </references>
      </pivotArea>
    </format>
    <format dxfId="3516">
      <pivotArea dataOnly="0" labelOnly="1" outline="0" fieldPosition="0">
        <references count="2">
          <reference field="0" count="1" selected="0">
            <x v="203"/>
          </reference>
          <reference field="3" count="1">
            <x v="88"/>
          </reference>
        </references>
      </pivotArea>
    </format>
    <format dxfId="3515">
      <pivotArea dataOnly="0" labelOnly="1" outline="0" fieldPosition="0">
        <references count="2">
          <reference field="0" count="1" selected="0">
            <x v="204"/>
          </reference>
          <reference field="3" count="1">
            <x v="344"/>
          </reference>
        </references>
      </pivotArea>
    </format>
    <format dxfId="3514">
      <pivotArea dataOnly="0" labelOnly="1" outline="0" fieldPosition="0">
        <references count="2">
          <reference field="0" count="1" selected="0">
            <x v="205"/>
          </reference>
          <reference field="3" count="1">
            <x v="95"/>
          </reference>
        </references>
      </pivotArea>
    </format>
    <format dxfId="3513">
      <pivotArea dataOnly="0" labelOnly="1" outline="0" fieldPosition="0">
        <references count="2">
          <reference field="0" count="1" selected="0">
            <x v="208"/>
          </reference>
          <reference field="3" count="1">
            <x v="345"/>
          </reference>
        </references>
      </pivotArea>
    </format>
    <format dxfId="3512">
      <pivotArea dataOnly="0" labelOnly="1" outline="0" fieldPosition="0">
        <references count="2">
          <reference field="0" count="1" selected="0">
            <x v="209"/>
          </reference>
          <reference field="3" count="1">
            <x v="346"/>
          </reference>
        </references>
      </pivotArea>
    </format>
    <format dxfId="3511">
      <pivotArea dataOnly="0" labelOnly="1" outline="0" fieldPosition="0">
        <references count="2">
          <reference field="0" count="1" selected="0">
            <x v="210"/>
          </reference>
          <reference field="3" count="1">
            <x v="347"/>
          </reference>
        </references>
      </pivotArea>
    </format>
    <format dxfId="3510">
      <pivotArea dataOnly="0" labelOnly="1" outline="0" fieldPosition="0">
        <references count="2">
          <reference field="0" count="1" selected="0">
            <x v="215"/>
          </reference>
          <reference field="3" count="1">
            <x v="100"/>
          </reference>
        </references>
      </pivotArea>
    </format>
    <format dxfId="3509">
      <pivotArea dataOnly="0" labelOnly="1" outline="0" fieldPosition="0">
        <references count="2">
          <reference field="0" count="1" selected="0">
            <x v="216"/>
          </reference>
          <reference field="3" count="1">
            <x v="133"/>
          </reference>
        </references>
      </pivotArea>
    </format>
    <format dxfId="3508">
      <pivotArea dataOnly="0" labelOnly="1" outline="0" fieldPosition="0">
        <references count="2">
          <reference field="0" count="1" selected="0">
            <x v="217"/>
          </reference>
          <reference field="3" count="1">
            <x v="185"/>
          </reference>
        </references>
      </pivotArea>
    </format>
    <format dxfId="3507">
      <pivotArea dataOnly="0" labelOnly="1" outline="0" fieldPosition="0">
        <references count="2">
          <reference field="0" count="1" selected="0">
            <x v="218"/>
          </reference>
          <reference field="3" count="1">
            <x v="190"/>
          </reference>
        </references>
      </pivotArea>
    </format>
    <format dxfId="3506">
      <pivotArea dataOnly="0" labelOnly="1" outline="0" fieldPosition="0">
        <references count="2">
          <reference field="0" count="1" selected="0">
            <x v="219"/>
          </reference>
          <reference field="3" count="1">
            <x v="206"/>
          </reference>
        </references>
      </pivotArea>
    </format>
    <format dxfId="3505">
      <pivotArea dataOnly="0" labelOnly="1" outline="0" fieldPosition="0">
        <references count="2">
          <reference field="0" count="1" selected="0">
            <x v="220"/>
          </reference>
          <reference field="3" count="1">
            <x v="365"/>
          </reference>
        </references>
      </pivotArea>
    </format>
    <format dxfId="3504">
      <pivotArea dataOnly="0" labelOnly="1" outline="0" fieldPosition="0">
        <references count="2">
          <reference field="0" count="1" selected="0">
            <x v="221"/>
          </reference>
          <reference field="3" count="1">
            <x v="366"/>
          </reference>
        </references>
      </pivotArea>
    </format>
    <format dxfId="3503">
      <pivotArea dataOnly="0" labelOnly="1" outline="0" fieldPosition="0">
        <references count="2">
          <reference field="0" count="1" selected="0">
            <x v="222"/>
          </reference>
          <reference field="3" count="1">
            <x v="231"/>
          </reference>
        </references>
      </pivotArea>
    </format>
    <format dxfId="3502">
      <pivotArea dataOnly="0" labelOnly="1" outline="0" fieldPosition="0">
        <references count="2">
          <reference field="0" count="1" selected="0">
            <x v="223"/>
          </reference>
          <reference field="3" count="1">
            <x v="326"/>
          </reference>
        </references>
      </pivotArea>
    </format>
    <format dxfId="3501">
      <pivotArea dataOnly="0" labelOnly="1" outline="0" fieldPosition="0">
        <references count="2">
          <reference field="0" count="1" selected="0">
            <x v="224"/>
          </reference>
          <reference field="3" count="1">
            <x v="333"/>
          </reference>
        </references>
      </pivotArea>
    </format>
    <format dxfId="3500">
      <pivotArea dataOnly="0" labelOnly="1" outline="0" fieldPosition="0">
        <references count="2">
          <reference field="0" count="1" selected="0">
            <x v="226"/>
          </reference>
          <reference field="3" count="1">
            <x v="334"/>
          </reference>
        </references>
      </pivotArea>
    </format>
    <format dxfId="3499">
      <pivotArea dataOnly="0" labelOnly="1" outline="0" fieldPosition="0">
        <references count="2">
          <reference field="0" count="1" selected="0">
            <x v="227"/>
          </reference>
          <reference field="3" count="1">
            <x v="336"/>
          </reference>
        </references>
      </pivotArea>
    </format>
    <format dxfId="3498">
      <pivotArea dataOnly="0" labelOnly="1" outline="0" fieldPosition="0">
        <references count="2">
          <reference field="0" count="1" selected="0">
            <x v="228"/>
          </reference>
          <reference field="3" count="1">
            <x v="362"/>
          </reference>
        </references>
      </pivotArea>
    </format>
    <format dxfId="3497">
      <pivotArea dataOnly="0" labelOnly="1" outline="0" fieldPosition="0">
        <references count="2">
          <reference field="0" count="1" selected="0">
            <x v="230"/>
          </reference>
          <reference field="3" count="1">
            <x v="363"/>
          </reference>
        </references>
      </pivotArea>
    </format>
    <format dxfId="3496">
      <pivotArea dataOnly="0" labelOnly="1" outline="0" fieldPosition="0">
        <references count="2">
          <reference field="0" count="1" selected="0">
            <x v="232"/>
          </reference>
          <reference field="3" count="1">
            <x v="364"/>
          </reference>
        </references>
      </pivotArea>
    </format>
    <format dxfId="3495">
      <pivotArea dataOnly="0" labelOnly="1" outline="0" fieldPosition="0">
        <references count="2">
          <reference field="0" count="1" selected="0">
            <x v="233"/>
          </reference>
          <reference field="3" count="1">
            <x v="367"/>
          </reference>
        </references>
      </pivotArea>
    </format>
    <format dxfId="3494">
      <pivotArea dataOnly="0" labelOnly="1" outline="0" fieldPosition="0">
        <references count="2">
          <reference field="0" count="1" selected="0">
            <x v="234"/>
          </reference>
          <reference field="3" count="1">
            <x v="369"/>
          </reference>
        </references>
      </pivotArea>
    </format>
    <format dxfId="3493">
      <pivotArea type="origin" dataOnly="0" labelOnly="1" outline="0" offset="C1" fieldPosition="0"/>
    </format>
    <format dxfId="3492">
      <pivotArea dataOnly="0" labelOnly="1" grandRow="1" outline="0" offset="C256" fieldPosition="0"/>
    </format>
    <format dxfId="3491">
      <pivotArea type="origin" dataOnly="0" labelOnly="1" outline="0" offset="E1" fieldPosition="0"/>
    </format>
    <format dxfId="3490">
      <pivotArea field="26" type="button" dataOnly="0" labelOnly="1" outline="0" axis="axisRow" fieldPosition="4"/>
    </format>
    <format dxfId="3489">
      <pivotArea dataOnly="0" labelOnly="1" grandRow="1" outline="0" offset="E256" fieldPosition="0"/>
    </format>
    <format dxfId="3488">
      <pivotArea type="origin" dataOnly="0" labelOnly="1" outline="0" offset="F1" fieldPosition="0"/>
    </format>
    <format dxfId="3487">
      <pivotArea field="27" type="button" dataOnly="0" labelOnly="1" outline="0" axis="axisRow" fieldPosition="5"/>
    </format>
    <format dxfId="3486">
      <pivotArea dataOnly="0" labelOnly="1" grandRow="1" outline="0" offset="F256" fieldPosition="0"/>
    </format>
    <format dxfId="3485">
      <pivotArea type="origin" dataOnly="0" labelOnly="1" outline="0" offset="G1" fieldPosition="0"/>
    </format>
    <format dxfId="3484">
      <pivotArea field="12" type="button" dataOnly="0" labelOnly="1" outline="0" axis="axisRow" fieldPosition="6"/>
    </format>
    <format dxfId="3483">
      <pivotArea dataOnly="0" labelOnly="1" grandRow="1" outline="0" offset="G256" fieldPosition="0"/>
    </format>
    <format dxfId="3482">
      <pivotArea type="origin" dataOnly="0" labelOnly="1" outline="0" offset="H1" fieldPosition="0"/>
    </format>
    <format dxfId="3481">
      <pivotArea field="4" type="button" dataOnly="0" labelOnly="1" outline="0" axis="axisRow" fieldPosition="7"/>
    </format>
    <format dxfId="3480">
      <pivotArea dataOnly="0" labelOnly="1" grandRow="1" outline="0" offset="H256" fieldPosition="0"/>
    </format>
    <format dxfId="3479">
      <pivotArea type="origin" dataOnly="0" labelOnly="1" outline="0" offset="I1" fieldPosition="0"/>
    </format>
    <format dxfId="3478">
      <pivotArea field="19" type="button" dataOnly="0" labelOnly="1" outline="0" axis="axisRow" fieldPosition="8"/>
    </format>
    <format dxfId="3477">
      <pivotArea dataOnly="0" labelOnly="1" grandRow="1" outline="0" offset="I256" fieldPosition="0"/>
    </format>
    <format dxfId="3476">
      <pivotArea type="origin" dataOnly="0" labelOnly="1" outline="0" offset="J1" fieldPosition="0"/>
    </format>
    <format dxfId="3475">
      <pivotArea field="29" type="button" dataOnly="0" labelOnly="1" outline="0" axis="axisRow" fieldPosition="9"/>
    </format>
    <format dxfId="3474">
      <pivotArea dataOnly="0" labelOnly="1" grandRow="1" outline="0" offset="J256" fieldPosition="0"/>
    </format>
    <format dxfId="3473">
      <pivotArea type="origin" dataOnly="0" labelOnly="1" outline="0" offset="L1" fieldPosition="0"/>
    </format>
    <format dxfId="3472">
      <pivotArea dataOnly="0" labelOnly="1" grandRow="1" outline="0" offset="L256" fieldPosition="0"/>
    </format>
    <format dxfId="3471">
      <pivotArea type="origin" dataOnly="0" labelOnly="1" outline="0" offset="M1" fieldPosition="0"/>
    </format>
    <format dxfId="3470">
      <pivotArea dataOnly="0" labelOnly="1" grandRow="1" outline="0" offset="IV256" fieldPosition="0"/>
    </format>
    <format dxfId="3469">
      <pivotArea type="origin" dataOnly="0" labelOnly="1" outline="0" offset="A1" fieldPosition="0"/>
    </format>
    <format dxfId="3468">
      <pivotArea field="0" type="button" dataOnly="0" labelOnly="1" outline="0" axis="axisRow" fieldPosition="0"/>
    </format>
    <format dxfId="3467">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466">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465">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464">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3463">
      <pivotArea dataOnly="0" labelOnly="1" outline="0" fieldPosition="0">
        <references count="1">
          <reference field="0" count="39">
            <x v="200"/>
            <x v="201"/>
            <x v="202"/>
            <x v="203"/>
            <x v="204"/>
            <x v="205"/>
            <x v="206"/>
            <x v="207"/>
            <x v="208"/>
            <x v="209"/>
            <x v="210"/>
            <x v="211"/>
            <x v="212"/>
            <x v="213"/>
            <x v="214"/>
            <x v="215"/>
            <x v="216"/>
            <x v="217"/>
            <x v="218"/>
            <x v="219"/>
            <x v="220"/>
            <x v="221"/>
            <x v="222"/>
            <x v="223"/>
            <x v="224"/>
            <x v="225"/>
            <x v="226"/>
            <x v="227"/>
            <x v="228"/>
            <x v="229"/>
            <x v="230"/>
            <x v="231"/>
            <x v="232"/>
            <x v="233"/>
            <x v="234"/>
            <x v="235"/>
            <x v="236"/>
            <x v="237"/>
            <x v="238"/>
          </reference>
        </references>
      </pivotArea>
    </format>
    <format dxfId="3462">
      <pivotArea dataOnly="0" labelOnly="1" grandRow="1" outline="0" offset="A256" fieldPosition="0"/>
    </format>
    <format dxfId="3461">
      <pivotArea type="origin" dataOnly="0" labelOnly="1" outline="0" offset="B1" fieldPosition="0"/>
    </format>
    <format dxfId="3460">
      <pivotArea field="3" type="button" dataOnly="0" labelOnly="1" outline="0" axis="axisRow" fieldPosition="1"/>
    </format>
    <format dxfId="3459">
      <pivotArea dataOnly="0" labelOnly="1" grandRow="1" outline="0" offset="B256" fieldPosition="0"/>
    </format>
    <format dxfId="3458">
      <pivotArea dataOnly="0" labelOnly="1" outline="0" fieldPosition="0">
        <references count="2">
          <reference field="0" count="1" selected="0">
            <x v="0"/>
          </reference>
          <reference field="3" count="1">
            <x v="289"/>
          </reference>
        </references>
      </pivotArea>
    </format>
    <format dxfId="3457">
      <pivotArea dataOnly="0" labelOnly="1" outline="0" fieldPosition="0">
        <references count="2">
          <reference field="0" count="1" selected="0">
            <x v="1"/>
          </reference>
          <reference field="3" count="1">
            <x v="290"/>
          </reference>
        </references>
      </pivotArea>
    </format>
    <format dxfId="3456">
      <pivotArea dataOnly="0" labelOnly="1" outline="0" fieldPosition="0">
        <references count="2">
          <reference field="0" count="1" selected="0">
            <x v="2"/>
          </reference>
          <reference field="3" count="1">
            <x v="291"/>
          </reference>
        </references>
      </pivotArea>
    </format>
    <format dxfId="3455">
      <pivotArea dataOnly="0" labelOnly="1" outline="0" fieldPosition="0">
        <references count="2">
          <reference field="0" count="1" selected="0">
            <x v="3"/>
          </reference>
          <reference field="3" count="1">
            <x v="302"/>
          </reference>
        </references>
      </pivotArea>
    </format>
    <format dxfId="3454">
      <pivotArea dataOnly="0" labelOnly="1" outline="0" fieldPosition="0">
        <references count="2">
          <reference field="0" count="1" selected="0">
            <x v="4"/>
          </reference>
          <reference field="3" count="1">
            <x v="78"/>
          </reference>
        </references>
      </pivotArea>
    </format>
    <format dxfId="3453">
      <pivotArea dataOnly="0" labelOnly="1" outline="0" fieldPosition="0">
        <references count="2">
          <reference field="0" count="1" selected="0">
            <x v="5"/>
          </reference>
          <reference field="3" count="1">
            <x v="326"/>
          </reference>
        </references>
      </pivotArea>
    </format>
    <format dxfId="3452">
      <pivotArea dataOnly="0" labelOnly="1" outline="0" fieldPosition="0">
        <references count="2">
          <reference field="0" count="1" selected="0">
            <x v="6"/>
          </reference>
          <reference field="3" count="1">
            <x v="330"/>
          </reference>
        </references>
      </pivotArea>
    </format>
    <format dxfId="3451">
      <pivotArea dataOnly="0" labelOnly="1" outline="0" fieldPosition="0">
        <references count="2">
          <reference field="0" count="1" selected="0">
            <x v="7"/>
          </reference>
          <reference field="3" count="1">
            <x v="327"/>
          </reference>
        </references>
      </pivotArea>
    </format>
    <format dxfId="3450">
      <pivotArea dataOnly="0" labelOnly="1" outline="0" fieldPosition="0">
        <references count="2">
          <reference field="0" count="1" selected="0">
            <x v="10"/>
          </reference>
          <reference field="3" count="1">
            <x v="328"/>
          </reference>
        </references>
      </pivotArea>
    </format>
    <format dxfId="3449">
      <pivotArea dataOnly="0" labelOnly="1" outline="0" fieldPosition="0">
        <references count="2">
          <reference field="0" count="1" selected="0">
            <x v="12"/>
          </reference>
          <reference field="3" count="1">
            <x v="333"/>
          </reference>
        </references>
      </pivotArea>
    </format>
    <format dxfId="3448">
      <pivotArea dataOnly="0" labelOnly="1" outline="0" fieldPosition="0">
        <references count="2">
          <reference field="0" count="1" selected="0">
            <x v="13"/>
          </reference>
          <reference field="3" count="1">
            <x v="334"/>
          </reference>
        </references>
      </pivotArea>
    </format>
    <format dxfId="3447">
      <pivotArea dataOnly="0" labelOnly="1" outline="0" fieldPosition="0">
        <references count="2">
          <reference field="0" count="1" selected="0">
            <x v="17"/>
          </reference>
          <reference field="3" count="1">
            <x v="335"/>
          </reference>
        </references>
      </pivotArea>
    </format>
    <format dxfId="3446">
      <pivotArea dataOnly="0" labelOnly="1" outline="0" fieldPosition="0">
        <references count="2">
          <reference field="0" count="1" selected="0">
            <x v="18"/>
          </reference>
          <reference field="3" count="1">
            <x v="336"/>
          </reference>
        </references>
      </pivotArea>
    </format>
    <format dxfId="3445">
      <pivotArea dataOnly="0" labelOnly="1" outline="0" fieldPosition="0">
        <references count="2">
          <reference field="0" count="1" selected="0">
            <x v="20"/>
          </reference>
          <reference field="3" count="1">
            <x v="337"/>
          </reference>
        </references>
      </pivotArea>
    </format>
    <format dxfId="3444">
      <pivotArea dataOnly="0" labelOnly="1" outline="0" fieldPosition="0">
        <references count="2">
          <reference field="0" count="1" selected="0">
            <x v="22"/>
          </reference>
          <reference field="3" count="1">
            <x v="338"/>
          </reference>
        </references>
      </pivotArea>
    </format>
    <format dxfId="3443">
      <pivotArea dataOnly="0" labelOnly="1" outline="0" fieldPosition="0">
        <references count="2">
          <reference field="0" count="1" selected="0">
            <x v="24"/>
          </reference>
          <reference field="3" count="1">
            <x v="339"/>
          </reference>
        </references>
      </pivotArea>
    </format>
    <format dxfId="3442">
      <pivotArea dataOnly="0" labelOnly="1" outline="0" fieldPosition="0">
        <references count="2">
          <reference field="0" count="1" selected="0">
            <x v="25"/>
          </reference>
          <reference field="3" count="1">
            <x v="340"/>
          </reference>
        </references>
      </pivotArea>
    </format>
    <format dxfId="3441">
      <pivotArea dataOnly="0" labelOnly="1" outline="0" fieldPosition="0">
        <references count="2">
          <reference field="0" count="1" selected="0">
            <x v="26"/>
          </reference>
          <reference field="3" count="1">
            <x v="341"/>
          </reference>
        </references>
      </pivotArea>
    </format>
    <format dxfId="3440">
      <pivotArea dataOnly="0" labelOnly="1" outline="0" fieldPosition="0">
        <references count="2">
          <reference field="0" count="1" selected="0">
            <x v="27"/>
          </reference>
          <reference field="3" count="1">
            <x v="342"/>
          </reference>
        </references>
      </pivotArea>
    </format>
    <format dxfId="3439">
      <pivotArea dataOnly="0" labelOnly="1" outline="0" fieldPosition="0">
        <references count="2">
          <reference field="0" count="1" selected="0">
            <x v="29"/>
          </reference>
          <reference field="3" count="1">
            <x v="88"/>
          </reference>
        </references>
      </pivotArea>
    </format>
    <format dxfId="3438">
      <pivotArea dataOnly="0" labelOnly="1" outline="0" fieldPosition="0">
        <references count="2">
          <reference field="0" count="1" selected="0">
            <x v="31"/>
          </reference>
          <reference field="3" count="1">
            <x v="326"/>
          </reference>
        </references>
      </pivotArea>
    </format>
    <format dxfId="3437">
      <pivotArea dataOnly="0" labelOnly="1" outline="0" fieldPosition="0">
        <references count="2">
          <reference field="0" count="1" selected="0">
            <x v="35"/>
          </reference>
          <reference field="3" count="1">
            <x v="329"/>
          </reference>
        </references>
      </pivotArea>
    </format>
    <format dxfId="3436">
      <pivotArea dataOnly="0" labelOnly="1" outline="0" fieldPosition="0">
        <references count="2">
          <reference field="0" count="1" selected="0">
            <x v="36"/>
          </reference>
          <reference field="3" count="1">
            <x v="327"/>
          </reference>
        </references>
      </pivotArea>
    </format>
    <format dxfId="3435">
      <pivotArea dataOnly="0" labelOnly="1" outline="0" fieldPosition="0">
        <references count="2">
          <reference field="0" count="1" selected="0">
            <x v="38"/>
          </reference>
          <reference field="3" count="1">
            <x v="328"/>
          </reference>
        </references>
      </pivotArea>
    </format>
    <format dxfId="3434">
      <pivotArea dataOnly="0" labelOnly="1" outline="0" fieldPosition="0">
        <references count="2">
          <reference field="0" count="1" selected="0">
            <x v="39"/>
          </reference>
          <reference field="3" count="1">
            <x v="331"/>
          </reference>
        </references>
      </pivotArea>
    </format>
    <format dxfId="3433">
      <pivotArea dataOnly="0" labelOnly="1" outline="0" fieldPosition="0">
        <references count="2">
          <reference field="0" count="1" selected="0">
            <x v="43"/>
          </reference>
          <reference field="3" count="1">
            <x v="332"/>
          </reference>
        </references>
      </pivotArea>
    </format>
    <format dxfId="3432">
      <pivotArea dataOnly="0" labelOnly="1" outline="0" fieldPosition="0">
        <references count="2">
          <reference field="0" count="1" selected="0">
            <x v="45"/>
          </reference>
          <reference field="3" count="1">
            <x v="333"/>
          </reference>
        </references>
      </pivotArea>
    </format>
    <format dxfId="3431">
      <pivotArea dataOnly="0" labelOnly="1" outline="0" fieldPosition="0">
        <references count="2">
          <reference field="0" count="1" selected="0">
            <x v="46"/>
          </reference>
          <reference field="3" count="1">
            <x v="343"/>
          </reference>
        </references>
      </pivotArea>
    </format>
    <format dxfId="3430">
      <pivotArea dataOnly="0" labelOnly="1" outline="0" fieldPosition="0">
        <references count="2">
          <reference field="0" count="1" selected="0">
            <x v="52"/>
          </reference>
          <reference field="3" count="1">
            <x v="88"/>
          </reference>
        </references>
      </pivotArea>
    </format>
    <format dxfId="3429">
      <pivotArea dataOnly="0" labelOnly="1" outline="0" fieldPosition="0">
        <references count="2">
          <reference field="0" count="1" selected="0">
            <x v="56"/>
          </reference>
          <reference field="3" count="1">
            <x v="345"/>
          </reference>
        </references>
      </pivotArea>
    </format>
    <format dxfId="3428">
      <pivotArea dataOnly="0" labelOnly="1" outline="0" fieldPosition="0">
        <references count="2">
          <reference field="0" count="1" selected="0">
            <x v="58"/>
          </reference>
          <reference field="3" count="1">
            <x v="346"/>
          </reference>
        </references>
      </pivotArea>
    </format>
    <format dxfId="3427">
      <pivotArea dataOnly="0" labelOnly="1" outline="0" fieldPosition="0">
        <references count="2">
          <reference field="0" count="1" selected="0">
            <x v="59"/>
          </reference>
          <reference field="3" count="1">
            <x v="347"/>
          </reference>
        </references>
      </pivotArea>
    </format>
    <format dxfId="3426">
      <pivotArea dataOnly="0" labelOnly="1" outline="0" fieldPosition="0">
        <references count="2">
          <reference field="0" count="1" selected="0">
            <x v="60"/>
          </reference>
          <reference field="3" count="1">
            <x v="348"/>
          </reference>
        </references>
      </pivotArea>
    </format>
    <format dxfId="3425">
      <pivotArea dataOnly="0" labelOnly="1" outline="0" fieldPosition="0">
        <references count="2">
          <reference field="0" count="1" selected="0">
            <x v="61"/>
          </reference>
          <reference field="3" count="1">
            <x v="100"/>
          </reference>
        </references>
      </pivotArea>
    </format>
    <format dxfId="3424">
      <pivotArea dataOnly="0" labelOnly="1" outline="0" fieldPosition="0">
        <references count="2">
          <reference field="0" count="1" selected="0">
            <x v="64"/>
          </reference>
          <reference field="3" count="1">
            <x v="101"/>
          </reference>
        </references>
      </pivotArea>
    </format>
    <format dxfId="3423">
      <pivotArea dataOnly="0" labelOnly="1" outline="0" fieldPosition="0">
        <references count="2">
          <reference field="0" count="1" selected="0">
            <x v="65"/>
          </reference>
          <reference field="3" count="1">
            <x v="349"/>
          </reference>
        </references>
      </pivotArea>
    </format>
    <format dxfId="3422">
      <pivotArea dataOnly="0" labelOnly="1" outline="0" fieldPosition="0">
        <references count="2">
          <reference field="0" count="1" selected="0">
            <x v="66"/>
          </reference>
          <reference field="3" count="1">
            <x v="105"/>
          </reference>
        </references>
      </pivotArea>
    </format>
    <format dxfId="3421">
      <pivotArea dataOnly="0" labelOnly="1" outline="0" fieldPosition="0">
        <references count="2">
          <reference field="0" count="1" selected="0">
            <x v="67"/>
          </reference>
          <reference field="3" count="1">
            <x v="122"/>
          </reference>
        </references>
      </pivotArea>
    </format>
    <format dxfId="3420">
      <pivotArea dataOnly="0" labelOnly="1" outline="0" fieldPosition="0">
        <references count="2">
          <reference field="0" count="1" selected="0">
            <x v="69"/>
          </reference>
          <reference field="3" count="1">
            <x v="350"/>
          </reference>
        </references>
      </pivotArea>
    </format>
    <format dxfId="3419">
      <pivotArea dataOnly="0" labelOnly="1" outline="0" fieldPosition="0">
        <references count="2">
          <reference field="0" count="1" selected="0">
            <x v="75"/>
          </reference>
          <reference field="3" count="1">
            <x v="144"/>
          </reference>
        </references>
      </pivotArea>
    </format>
    <format dxfId="3418">
      <pivotArea dataOnly="0" labelOnly="1" outline="0" fieldPosition="0">
        <references count="2">
          <reference field="0" count="1" selected="0">
            <x v="80"/>
          </reference>
          <reference field="3" count="1">
            <x v="351"/>
          </reference>
        </references>
      </pivotArea>
    </format>
    <format dxfId="3417">
      <pivotArea dataOnly="0" labelOnly="1" outline="0" fieldPosition="0">
        <references count="2">
          <reference field="0" count="1" selected="0">
            <x v="84"/>
          </reference>
          <reference field="3" count="1">
            <x v="158"/>
          </reference>
        </references>
      </pivotArea>
    </format>
    <format dxfId="3416">
      <pivotArea dataOnly="0" labelOnly="1" outline="0" fieldPosition="0">
        <references count="2">
          <reference field="0" count="1" selected="0">
            <x v="85"/>
          </reference>
          <reference field="3" count="1">
            <x v="352"/>
          </reference>
        </references>
      </pivotArea>
    </format>
    <format dxfId="3415">
      <pivotArea dataOnly="0" labelOnly="1" outline="0" fieldPosition="0">
        <references count="2">
          <reference field="0" count="1" selected="0">
            <x v="87"/>
          </reference>
          <reference field="3" count="1">
            <x v="184"/>
          </reference>
        </references>
      </pivotArea>
    </format>
    <format dxfId="3414">
      <pivotArea dataOnly="0" labelOnly="1" outline="0" fieldPosition="0">
        <references count="2">
          <reference field="0" count="1" selected="0">
            <x v="88"/>
          </reference>
          <reference field="3" count="1">
            <x v="187"/>
          </reference>
        </references>
      </pivotArea>
    </format>
    <format dxfId="3413">
      <pivotArea dataOnly="0" labelOnly="1" outline="0" fieldPosition="0">
        <references count="2">
          <reference field="0" count="1" selected="0">
            <x v="89"/>
          </reference>
          <reference field="3" count="1">
            <x v="353"/>
          </reference>
        </references>
      </pivotArea>
    </format>
    <format dxfId="3412">
      <pivotArea dataOnly="0" labelOnly="1" outline="0" fieldPosition="0">
        <references count="2">
          <reference field="0" count="1" selected="0">
            <x v="90"/>
          </reference>
          <reference field="3" count="1">
            <x v="357"/>
          </reference>
        </references>
      </pivotArea>
    </format>
    <format dxfId="3411">
      <pivotArea dataOnly="0" labelOnly="1" outline="0" fieldPosition="0">
        <references count="2">
          <reference field="0" count="1" selected="0">
            <x v="91"/>
          </reference>
          <reference field="3" count="1">
            <x v="362"/>
          </reference>
        </references>
      </pivotArea>
    </format>
    <format dxfId="3410">
      <pivotArea dataOnly="0" labelOnly="1" outline="0" fieldPosition="0">
        <references count="2">
          <reference field="0" count="1" selected="0">
            <x v="92"/>
          </reference>
          <reference field="3" count="1">
            <x v="185"/>
          </reference>
        </references>
      </pivotArea>
    </format>
    <format dxfId="3409">
      <pivotArea dataOnly="0" labelOnly="1" outline="0" fieldPosition="0">
        <references count="2">
          <reference field="0" count="1" selected="0">
            <x v="94"/>
          </reference>
          <reference field="3" count="1">
            <x v="187"/>
          </reference>
        </references>
      </pivotArea>
    </format>
    <format dxfId="3408">
      <pivotArea dataOnly="0" labelOnly="1" outline="0" fieldPosition="0">
        <references count="2">
          <reference field="0" count="1" selected="0">
            <x v="96"/>
          </reference>
          <reference field="3" count="1">
            <x v="190"/>
          </reference>
        </references>
      </pivotArea>
    </format>
    <format dxfId="3407">
      <pivotArea dataOnly="0" labelOnly="1" outline="0" fieldPosition="0">
        <references count="2">
          <reference field="0" count="1" selected="0">
            <x v="97"/>
          </reference>
          <reference field="3" count="1">
            <x v="200"/>
          </reference>
        </references>
      </pivotArea>
    </format>
    <format dxfId="3406">
      <pivotArea dataOnly="0" labelOnly="1" outline="0" fieldPosition="0">
        <references count="2">
          <reference field="0" count="1" selected="0">
            <x v="99"/>
          </reference>
          <reference field="3" count="1">
            <x v="205"/>
          </reference>
        </references>
      </pivotArea>
    </format>
    <format dxfId="3405">
      <pivotArea dataOnly="0" labelOnly="1" outline="0" fieldPosition="0">
        <references count="2">
          <reference field="0" count="1" selected="0">
            <x v="100"/>
          </reference>
          <reference field="3" count="1">
            <x v="206"/>
          </reference>
        </references>
      </pivotArea>
    </format>
    <format dxfId="3404">
      <pivotArea dataOnly="0" labelOnly="1" outline="0" fieldPosition="0">
        <references count="2">
          <reference field="0" count="1" selected="0">
            <x v="109"/>
          </reference>
          <reference field="3" count="1">
            <x v="354"/>
          </reference>
        </references>
      </pivotArea>
    </format>
    <format dxfId="3403">
      <pivotArea dataOnly="0" labelOnly="1" outline="0" fieldPosition="0">
        <references count="2">
          <reference field="0" count="1" selected="0">
            <x v="111"/>
          </reference>
          <reference field="3" count="1">
            <x v="365"/>
          </reference>
        </references>
      </pivotArea>
    </format>
    <format dxfId="3402">
      <pivotArea dataOnly="0" labelOnly="1" outline="0" fieldPosition="0">
        <references count="2">
          <reference field="0" count="1" selected="0">
            <x v="113"/>
          </reference>
          <reference field="3" count="1">
            <x v="229"/>
          </reference>
        </references>
      </pivotArea>
    </format>
    <format dxfId="3401">
      <pivotArea dataOnly="0" labelOnly="1" outline="0" fieldPosition="0">
        <references count="2">
          <reference field="0" count="1" selected="0">
            <x v="114"/>
          </reference>
          <reference field="3" count="1">
            <x v="230"/>
          </reference>
        </references>
      </pivotArea>
    </format>
    <format dxfId="3400">
      <pivotArea dataOnly="0" labelOnly="1" outline="0" fieldPosition="0">
        <references count="2">
          <reference field="0" count="1" selected="0">
            <x v="116"/>
          </reference>
          <reference field="3" count="1">
            <x v="231"/>
          </reference>
        </references>
      </pivotArea>
    </format>
    <format dxfId="3399">
      <pivotArea dataOnly="0" labelOnly="1" outline="0" fieldPosition="0">
        <references count="2">
          <reference field="0" count="1" selected="0">
            <x v="117"/>
          </reference>
          <reference field="3" count="1">
            <x v="368"/>
          </reference>
        </references>
      </pivotArea>
    </format>
    <format dxfId="3398">
      <pivotArea dataOnly="0" labelOnly="1" outline="0" fieldPosition="0">
        <references count="2">
          <reference field="0" count="1" selected="0">
            <x v="118"/>
          </reference>
          <reference field="3" count="1">
            <x v="293"/>
          </reference>
        </references>
      </pivotArea>
    </format>
    <format dxfId="3397">
      <pivotArea dataOnly="0" labelOnly="1" outline="0" fieldPosition="0">
        <references count="2">
          <reference field="0" count="1" selected="0">
            <x v="122"/>
          </reference>
          <reference field="3" count="1">
            <x v="294"/>
          </reference>
        </references>
      </pivotArea>
    </format>
    <format dxfId="3396">
      <pivotArea dataOnly="0" labelOnly="1" outline="0" fieldPosition="0">
        <references count="2">
          <reference field="0" count="1" selected="0">
            <x v="123"/>
          </reference>
          <reference field="3" count="1">
            <x v="295"/>
          </reference>
        </references>
      </pivotArea>
    </format>
    <format dxfId="3395">
      <pivotArea dataOnly="0" labelOnly="1" outline="0" fieldPosition="0">
        <references count="2">
          <reference field="0" count="1" selected="0">
            <x v="125"/>
          </reference>
          <reference field="3" count="1">
            <x v="296"/>
          </reference>
        </references>
      </pivotArea>
    </format>
    <format dxfId="3394">
      <pivotArea dataOnly="0" labelOnly="1" outline="0" fieldPosition="0">
        <references count="2">
          <reference field="0" count="1" selected="0">
            <x v="126"/>
          </reference>
          <reference field="3" count="1">
            <x v="297"/>
          </reference>
        </references>
      </pivotArea>
    </format>
    <format dxfId="3393">
      <pivotArea dataOnly="0" labelOnly="1" outline="0" fieldPosition="0">
        <references count="2">
          <reference field="0" count="1" selected="0">
            <x v="127"/>
          </reference>
          <reference field="3" count="1">
            <x v="298"/>
          </reference>
        </references>
      </pivotArea>
    </format>
    <format dxfId="3392">
      <pivotArea dataOnly="0" labelOnly="1" outline="0" fieldPosition="0">
        <references count="2">
          <reference field="0" count="1" selected="0">
            <x v="128"/>
          </reference>
          <reference field="3" count="1">
            <x v="299"/>
          </reference>
        </references>
      </pivotArea>
    </format>
    <format dxfId="3391">
      <pivotArea dataOnly="0" labelOnly="1" outline="0" fieldPosition="0">
        <references count="2">
          <reference field="0" count="1" selected="0">
            <x v="129"/>
          </reference>
          <reference field="3" count="1">
            <x v="300"/>
          </reference>
        </references>
      </pivotArea>
    </format>
    <format dxfId="3390">
      <pivotArea dataOnly="0" labelOnly="1" outline="0" fieldPosition="0">
        <references count="2">
          <reference field="0" count="1" selected="0">
            <x v="130"/>
          </reference>
          <reference field="3" count="1">
            <x v="301"/>
          </reference>
        </references>
      </pivotArea>
    </format>
    <format dxfId="3389">
      <pivotArea dataOnly="0" labelOnly="1" outline="0" fieldPosition="0">
        <references count="2">
          <reference field="0" count="1" selected="0">
            <x v="131"/>
          </reference>
          <reference field="3" count="1">
            <x v="303"/>
          </reference>
        </references>
      </pivotArea>
    </format>
    <format dxfId="3388">
      <pivotArea dataOnly="0" labelOnly="1" outline="0" fieldPosition="0">
        <references count="2">
          <reference field="0" count="1" selected="0">
            <x v="132"/>
          </reference>
          <reference field="3" count="1">
            <x v="304"/>
          </reference>
        </references>
      </pivotArea>
    </format>
    <format dxfId="3387">
      <pivotArea dataOnly="0" labelOnly="1" outline="0" fieldPosition="0">
        <references count="2">
          <reference field="0" count="1" selected="0">
            <x v="133"/>
          </reference>
          <reference field="3" count="1">
            <x v="305"/>
          </reference>
        </references>
      </pivotArea>
    </format>
    <format dxfId="3386">
      <pivotArea dataOnly="0" labelOnly="1" outline="0" fieldPosition="0">
        <references count="2">
          <reference field="0" count="1" selected="0">
            <x v="134"/>
          </reference>
          <reference field="3" count="1">
            <x v="306"/>
          </reference>
        </references>
      </pivotArea>
    </format>
    <format dxfId="3385">
      <pivotArea dataOnly="0" labelOnly="1" outline="0" fieldPosition="0">
        <references count="2">
          <reference field="0" count="1" selected="0">
            <x v="136"/>
          </reference>
          <reference field="3" count="1">
            <x v="307"/>
          </reference>
        </references>
      </pivotArea>
    </format>
    <format dxfId="3384">
      <pivotArea dataOnly="0" labelOnly="1" outline="0" fieldPosition="0">
        <references count="2">
          <reference field="0" count="1" selected="0">
            <x v="138"/>
          </reference>
          <reference field="3" count="1">
            <x v="308"/>
          </reference>
        </references>
      </pivotArea>
    </format>
    <format dxfId="3383">
      <pivotArea dataOnly="0" labelOnly="1" outline="0" fieldPosition="0">
        <references count="2">
          <reference field="0" count="1" selected="0">
            <x v="140"/>
          </reference>
          <reference field="3" count="1">
            <x v="309"/>
          </reference>
        </references>
      </pivotArea>
    </format>
    <format dxfId="3382">
      <pivotArea dataOnly="0" labelOnly="1" outline="0" fieldPosition="0">
        <references count="2">
          <reference field="0" count="1" selected="0">
            <x v="141"/>
          </reference>
          <reference field="3" count="1">
            <x v="310"/>
          </reference>
        </references>
      </pivotArea>
    </format>
    <format dxfId="3381">
      <pivotArea dataOnly="0" labelOnly="1" outline="0" fieldPosition="0">
        <references count="2">
          <reference field="0" count="1" selected="0">
            <x v="142"/>
          </reference>
          <reference field="3" count="1">
            <x v="311"/>
          </reference>
        </references>
      </pivotArea>
    </format>
    <format dxfId="3380">
      <pivotArea dataOnly="0" labelOnly="1" outline="0" fieldPosition="0">
        <references count="2">
          <reference field="0" count="1" selected="0">
            <x v="146"/>
          </reference>
          <reference field="3" count="1">
            <x v="312"/>
          </reference>
        </references>
      </pivotArea>
    </format>
    <format dxfId="3379">
      <pivotArea dataOnly="0" labelOnly="1" outline="0" fieldPosition="0">
        <references count="2">
          <reference field="0" count="1" selected="0">
            <x v="147"/>
          </reference>
          <reference field="3" count="1">
            <x v="313"/>
          </reference>
        </references>
      </pivotArea>
    </format>
    <format dxfId="3378">
      <pivotArea dataOnly="0" labelOnly="1" outline="0" fieldPosition="0">
        <references count="2">
          <reference field="0" count="1" selected="0">
            <x v="148"/>
          </reference>
          <reference field="3" count="1">
            <x v="314"/>
          </reference>
        </references>
      </pivotArea>
    </format>
    <format dxfId="3377">
      <pivotArea dataOnly="0" labelOnly="1" outline="0" fieldPosition="0">
        <references count="2">
          <reference field="0" count="1" selected="0">
            <x v="149"/>
          </reference>
          <reference field="3" count="1">
            <x v="315"/>
          </reference>
        </references>
      </pivotArea>
    </format>
    <format dxfId="3376">
      <pivotArea dataOnly="0" labelOnly="1" outline="0" fieldPosition="0">
        <references count="2">
          <reference field="0" count="1" selected="0">
            <x v="151"/>
          </reference>
          <reference field="3" count="1">
            <x v="316"/>
          </reference>
        </references>
      </pivotArea>
    </format>
    <format dxfId="3375">
      <pivotArea dataOnly="0" labelOnly="1" outline="0" fieldPosition="0">
        <references count="2">
          <reference field="0" count="1" selected="0">
            <x v="152"/>
          </reference>
          <reference field="3" count="1">
            <x v="317"/>
          </reference>
        </references>
      </pivotArea>
    </format>
    <format dxfId="3374">
      <pivotArea dataOnly="0" labelOnly="1" outline="0" fieldPosition="0">
        <references count="2">
          <reference field="0" count="1" selected="0">
            <x v="153"/>
          </reference>
          <reference field="3" count="1">
            <x v="318"/>
          </reference>
        </references>
      </pivotArea>
    </format>
    <format dxfId="3373">
      <pivotArea dataOnly="0" labelOnly="1" outline="0" fieldPosition="0">
        <references count="2">
          <reference field="0" count="1" selected="0">
            <x v="154"/>
          </reference>
          <reference field="3" count="1">
            <x v="319"/>
          </reference>
        </references>
      </pivotArea>
    </format>
    <format dxfId="3372">
      <pivotArea dataOnly="0" labelOnly="1" outline="0" fieldPosition="0">
        <references count="2">
          <reference field="0" count="1" selected="0">
            <x v="155"/>
          </reference>
          <reference field="3" count="1">
            <x v="169"/>
          </reference>
        </references>
      </pivotArea>
    </format>
    <format dxfId="3371">
      <pivotArea dataOnly="0" labelOnly="1" outline="0" fieldPosition="0">
        <references count="2">
          <reference field="0" count="1" selected="0">
            <x v="157"/>
          </reference>
          <reference field="3" count="1">
            <x v="173"/>
          </reference>
        </references>
      </pivotArea>
    </format>
    <format dxfId="3370">
      <pivotArea dataOnly="0" labelOnly="1" outline="0" fieldPosition="0">
        <references count="2">
          <reference field="0" count="1" selected="0">
            <x v="158"/>
          </reference>
          <reference field="3" count="1">
            <x v="355"/>
          </reference>
        </references>
      </pivotArea>
    </format>
    <format dxfId="3369">
      <pivotArea dataOnly="0" labelOnly="1" outline="0" fieldPosition="0">
        <references count="2">
          <reference field="0" count="1" selected="0">
            <x v="160"/>
          </reference>
          <reference field="3" count="1">
            <x v="356"/>
          </reference>
        </references>
      </pivotArea>
    </format>
    <format dxfId="3368">
      <pivotArea dataOnly="0" labelOnly="1" outline="0" fieldPosition="0">
        <references count="2">
          <reference field="0" count="1" selected="0">
            <x v="162"/>
          </reference>
          <reference field="3" count="1">
            <x v="360"/>
          </reference>
        </references>
      </pivotArea>
    </format>
    <format dxfId="3367">
      <pivotArea dataOnly="0" labelOnly="1" outline="0" fieldPosition="0">
        <references count="2">
          <reference field="0" count="1" selected="0">
            <x v="164"/>
          </reference>
          <reference field="3" count="1">
            <x v="363"/>
          </reference>
        </references>
      </pivotArea>
    </format>
    <format dxfId="3366">
      <pivotArea dataOnly="0" labelOnly="1" outline="0" fieldPosition="0">
        <references count="2">
          <reference field="0" count="1" selected="0">
            <x v="165"/>
          </reference>
          <reference field="3" count="1">
            <x v="230"/>
          </reference>
        </references>
      </pivotArea>
    </format>
    <format dxfId="3365">
      <pivotArea dataOnly="0" labelOnly="1" outline="0" fieldPosition="0">
        <references count="2">
          <reference field="0" count="1" selected="0">
            <x v="166"/>
          </reference>
          <reference field="3" count="1">
            <x v="231"/>
          </reference>
        </references>
      </pivotArea>
    </format>
    <format dxfId="3364">
      <pivotArea dataOnly="0" labelOnly="1" outline="0" fieldPosition="0">
        <references count="2">
          <reference field="0" count="1" selected="0">
            <x v="168"/>
          </reference>
          <reference field="3" count="1">
            <x v="358"/>
          </reference>
        </references>
      </pivotArea>
    </format>
    <format dxfId="3363">
      <pivotArea dataOnly="0" labelOnly="1" outline="0" fieldPosition="0">
        <references count="2">
          <reference field="0" count="1" selected="0">
            <x v="169"/>
          </reference>
          <reference field="3" count="1">
            <x v="359"/>
          </reference>
        </references>
      </pivotArea>
    </format>
    <format dxfId="3362">
      <pivotArea dataOnly="0" labelOnly="1" outline="0" fieldPosition="0">
        <references count="2">
          <reference field="0" count="1" selected="0">
            <x v="173"/>
          </reference>
          <reference field="3" count="1">
            <x v="361"/>
          </reference>
        </references>
      </pivotArea>
    </format>
    <format dxfId="3361">
      <pivotArea dataOnly="0" labelOnly="1" outline="0" fieldPosition="0">
        <references count="2">
          <reference field="0" count="1" selected="0">
            <x v="177"/>
          </reference>
          <reference field="3" count="1">
            <x v="362"/>
          </reference>
        </references>
      </pivotArea>
    </format>
    <format dxfId="3360">
      <pivotArea dataOnly="0" labelOnly="1" outline="0" fieldPosition="0">
        <references count="2">
          <reference field="0" count="1" selected="0">
            <x v="178"/>
          </reference>
          <reference field="3" count="1">
            <x v="363"/>
          </reference>
        </references>
      </pivotArea>
    </format>
    <format dxfId="3359">
      <pivotArea dataOnly="0" labelOnly="1" outline="0" fieldPosition="0">
        <references count="2">
          <reference field="0" count="1" selected="0">
            <x v="179"/>
          </reference>
          <reference field="3" count="1">
            <x v="364"/>
          </reference>
        </references>
      </pivotArea>
    </format>
    <format dxfId="3358">
      <pivotArea dataOnly="0" labelOnly="1" outline="0" fieldPosition="0">
        <references count="2">
          <reference field="0" count="1" selected="0">
            <x v="182"/>
          </reference>
          <reference field="3" count="1">
            <x v="292"/>
          </reference>
        </references>
      </pivotArea>
    </format>
    <format dxfId="3357">
      <pivotArea dataOnly="0" labelOnly="1" outline="0" fieldPosition="0">
        <references count="2">
          <reference field="0" count="1" selected="0">
            <x v="183"/>
          </reference>
          <reference field="3" count="1">
            <x v="53"/>
          </reference>
        </references>
      </pivotArea>
    </format>
    <format dxfId="3356">
      <pivotArea dataOnly="0" labelOnly="1" outline="0" fieldPosition="0">
        <references count="2">
          <reference field="0" count="1" selected="0">
            <x v="184"/>
          </reference>
          <reference field="3" count="1">
            <x v="320"/>
          </reference>
        </references>
      </pivotArea>
    </format>
    <format dxfId="3355">
      <pivotArea dataOnly="0" labelOnly="1" outline="0" fieldPosition="0">
        <references count="2">
          <reference field="0" count="1" selected="0">
            <x v="185"/>
          </reference>
          <reference field="3" count="1">
            <x v="71"/>
          </reference>
        </references>
      </pivotArea>
    </format>
    <format dxfId="3354">
      <pivotArea dataOnly="0" labelOnly="1" outline="0" fieldPosition="0">
        <references count="2">
          <reference field="0" count="1" selected="0">
            <x v="190"/>
          </reference>
          <reference field="3" count="1">
            <x v="74"/>
          </reference>
        </references>
      </pivotArea>
    </format>
    <format dxfId="3353">
      <pivotArea dataOnly="0" labelOnly="1" outline="0" fieldPosition="0">
        <references count="2">
          <reference field="0" count="1" selected="0">
            <x v="191"/>
          </reference>
          <reference field="3" count="1">
            <x v="321"/>
          </reference>
        </references>
      </pivotArea>
    </format>
    <format dxfId="3352">
      <pivotArea dataOnly="0" labelOnly="1" outline="0" fieldPosition="0">
        <references count="2">
          <reference field="0" count="1" selected="0">
            <x v="193"/>
          </reference>
          <reference field="3" count="1">
            <x v="322"/>
          </reference>
        </references>
      </pivotArea>
    </format>
    <format dxfId="3351">
      <pivotArea dataOnly="0" labelOnly="1" outline="0" fieldPosition="0">
        <references count="2">
          <reference field="0" count="1" selected="0">
            <x v="195"/>
          </reference>
          <reference field="3" count="1">
            <x v="323"/>
          </reference>
        </references>
      </pivotArea>
    </format>
    <format dxfId="3350">
      <pivotArea dataOnly="0" labelOnly="1" outline="0" fieldPosition="0">
        <references count="2">
          <reference field="0" count="1" selected="0">
            <x v="196"/>
          </reference>
          <reference field="3" count="1">
            <x v="324"/>
          </reference>
        </references>
      </pivotArea>
    </format>
    <format dxfId="3349">
      <pivotArea dataOnly="0" labelOnly="1" outline="0" fieldPosition="0">
        <references count="2">
          <reference field="0" count="1" selected="0">
            <x v="197"/>
          </reference>
          <reference field="3" count="1">
            <x v="325"/>
          </reference>
        </references>
      </pivotArea>
    </format>
    <format dxfId="3348">
      <pivotArea dataOnly="0" labelOnly="1" outline="0" fieldPosition="0">
        <references count="2">
          <reference field="0" count="1" selected="0">
            <x v="200"/>
          </reference>
          <reference field="3" count="1">
            <x v="341"/>
          </reference>
        </references>
      </pivotArea>
    </format>
    <format dxfId="3347">
      <pivotArea dataOnly="0" labelOnly="1" outline="0" fieldPosition="0">
        <references count="2">
          <reference field="0" count="1" selected="0">
            <x v="201"/>
          </reference>
          <reference field="3" count="1">
            <x v="85"/>
          </reference>
        </references>
      </pivotArea>
    </format>
    <format dxfId="3346">
      <pivotArea dataOnly="0" labelOnly="1" outline="0" fieldPosition="0">
        <references count="2">
          <reference field="0" count="1" selected="0">
            <x v="202"/>
          </reference>
          <reference field="3" count="1">
            <x v="86"/>
          </reference>
        </references>
      </pivotArea>
    </format>
    <format dxfId="3345">
      <pivotArea dataOnly="0" labelOnly="1" outline="0" fieldPosition="0">
        <references count="2">
          <reference field="0" count="1" selected="0">
            <x v="203"/>
          </reference>
          <reference field="3" count="1">
            <x v="88"/>
          </reference>
        </references>
      </pivotArea>
    </format>
    <format dxfId="3344">
      <pivotArea dataOnly="0" labelOnly="1" outline="0" fieldPosition="0">
        <references count="2">
          <reference field="0" count="1" selected="0">
            <x v="204"/>
          </reference>
          <reference field="3" count="1">
            <x v="344"/>
          </reference>
        </references>
      </pivotArea>
    </format>
    <format dxfId="3343">
      <pivotArea dataOnly="0" labelOnly="1" outline="0" fieldPosition="0">
        <references count="2">
          <reference field="0" count="1" selected="0">
            <x v="205"/>
          </reference>
          <reference field="3" count="1">
            <x v="95"/>
          </reference>
        </references>
      </pivotArea>
    </format>
    <format dxfId="3342">
      <pivotArea dataOnly="0" labelOnly="1" outline="0" fieldPosition="0">
        <references count="2">
          <reference field="0" count="1" selected="0">
            <x v="208"/>
          </reference>
          <reference field="3" count="1">
            <x v="345"/>
          </reference>
        </references>
      </pivotArea>
    </format>
    <format dxfId="3341">
      <pivotArea dataOnly="0" labelOnly="1" outline="0" fieldPosition="0">
        <references count="2">
          <reference field="0" count="1" selected="0">
            <x v="209"/>
          </reference>
          <reference field="3" count="1">
            <x v="346"/>
          </reference>
        </references>
      </pivotArea>
    </format>
    <format dxfId="3340">
      <pivotArea dataOnly="0" labelOnly="1" outline="0" fieldPosition="0">
        <references count="2">
          <reference field="0" count="1" selected="0">
            <x v="210"/>
          </reference>
          <reference field="3" count="1">
            <x v="347"/>
          </reference>
        </references>
      </pivotArea>
    </format>
    <format dxfId="3339">
      <pivotArea dataOnly="0" labelOnly="1" outline="0" fieldPosition="0">
        <references count="2">
          <reference field="0" count="1" selected="0">
            <x v="215"/>
          </reference>
          <reference field="3" count="1">
            <x v="100"/>
          </reference>
        </references>
      </pivotArea>
    </format>
    <format dxfId="3338">
      <pivotArea dataOnly="0" labelOnly="1" outline="0" fieldPosition="0">
        <references count="2">
          <reference field="0" count="1" selected="0">
            <x v="216"/>
          </reference>
          <reference field="3" count="1">
            <x v="133"/>
          </reference>
        </references>
      </pivotArea>
    </format>
    <format dxfId="3337">
      <pivotArea dataOnly="0" labelOnly="1" outline="0" fieldPosition="0">
        <references count="2">
          <reference field="0" count="1" selected="0">
            <x v="217"/>
          </reference>
          <reference field="3" count="1">
            <x v="185"/>
          </reference>
        </references>
      </pivotArea>
    </format>
    <format dxfId="3336">
      <pivotArea dataOnly="0" labelOnly="1" outline="0" fieldPosition="0">
        <references count="2">
          <reference field="0" count="1" selected="0">
            <x v="218"/>
          </reference>
          <reference field="3" count="1">
            <x v="190"/>
          </reference>
        </references>
      </pivotArea>
    </format>
    <format dxfId="3335">
      <pivotArea dataOnly="0" labelOnly="1" outline="0" fieldPosition="0">
        <references count="2">
          <reference field="0" count="1" selected="0">
            <x v="219"/>
          </reference>
          <reference field="3" count="1">
            <x v="206"/>
          </reference>
        </references>
      </pivotArea>
    </format>
    <format dxfId="3334">
      <pivotArea dataOnly="0" labelOnly="1" outline="0" fieldPosition="0">
        <references count="2">
          <reference field="0" count="1" selected="0">
            <x v="220"/>
          </reference>
          <reference field="3" count="1">
            <x v="365"/>
          </reference>
        </references>
      </pivotArea>
    </format>
    <format dxfId="3333">
      <pivotArea dataOnly="0" labelOnly="1" outline="0" fieldPosition="0">
        <references count="2">
          <reference field="0" count="1" selected="0">
            <x v="221"/>
          </reference>
          <reference field="3" count="1">
            <x v="366"/>
          </reference>
        </references>
      </pivotArea>
    </format>
    <format dxfId="3332">
      <pivotArea dataOnly="0" labelOnly="1" outline="0" fieldPosition="0">
        <references count="2">
          <reference field="0" count="1" selected="0">
            <x v="222"/>
          </reference>
          <reference field="3" count="1">
            <x v="231"/>
          </reference>
        </references>
      </pivotArea>
    </format>
    <format dxfId="3331">
      <pivotArea dataOnly="0" labelOnly="1" outline="0" fieldPosition="0">
        <references count="2">
          <reference field="0" count="1" selected="0">
            <x v="223"/>
          </reference>
          <reference field="3" count="1">
            <x v="326"/>
          </reference>
        </references>
      </pivotArea>
    </format>
    <format dxfId="3330">
      <pivotArea dataOnly="0" labelOnly="1" outline="0" fieldPosition="0">
        <references count="2">
          <reference field="0" count="1" selected="0">
            <x v="224"/>
          </reference>
          <reference field="3" count="1">
            <x v="333"/>
          </reference>
        </references>
      </pivotArea>
    </format>
    <format dxfId="3329">
      <pivotArea dataOnly="0" labelOnly="1" outline="0" fieldPosition="0">
        <references count="2">
          <reference field="0" count="1" selected="0">
            <x v="226"/>
          </reference>
          <reference field="3" count="1">
            <x v="334"/>
          </reference>
        </references>
      </pivotArea>
    </format>
    <format dxfId="3328">
      <pivotArea dataOnly="0" labelOnly="1" outline="0" fieldPosition="0">
        <references count="2">
          <reference field="0" count="1" selected="0">
            <x v="227"/>
          </reference>
          <reference field="3" count="1">
            <x v="336"/>
          </reference>
        </references>
      </pivotArea>
    </format>
    <format dxfId="3327">
      <pivotArea dataOnly="0" labelOnly="1" outline="0" fieldPosition="0">
        <references count="2">
          <reference field="0" count="1" selected="0">
            <x v="228"/>
          </reference>
          <reference field="3" count="1">
            <x v="362"/>
          </reference>
        </references>
      </pivotArea>
    </format>
    <format dxfId="3326">
      <pivotArea dataOnly="0" labelOnly="1" outline="0" fieldPosition="0">
        <references count="2">
          <reference field="0" count="1" selected="0">
            <x v="230"/>
          </reference>
          <reference field="3" count="1">
            <x v="363"/>
          </reference>
        </references>
      </pivotArea>
    </format>
    <format dxfId="3325">
      <pivotArea dataOnly="0" labelOnly="1" outline="0" fieldPosition="0">
        <references count="2">
          <reference field="0" count="1" selected="0">
            <x v="232"/>
          </reference>
          <reference field="3" count="1">
            <x v="364"/>
          </reference>
        </references>
      </pivotArea>
    </format>
    <format dxfId="3324">
      <pivotArea dataOnly="0" labelOnly="1" outline="0" fieldPosition="0">
        <references count="2">
          <reference field="0" count="1" selected="0">
            <x v="233"/>
          </reference>
          <reference field="3" count="1">
            <x v="367"/>
          </reference>
        </references>
      </pivotArea>
    </format>
    <format dxfId="3323">
      <pivotArea dataOnly="0" labelOnly="1" outline="0" fieldPosition="0">
        <references count="2">
          <reference field="0" count="1" selected="0">
            <x v="234"/>
          </reference>
          <reference field="3" count="1">
            <x v="369"/>
          </reference>
        </references>
      </pivotArea>
    </format>
    <format dxfId="3322">
      <pivotArea type="origin" dataOnly="0" labelOnly="1" outline="0" offset="C1" fieldPosition="0"/>
    </format>
    <format dxfId="3321">
      <pivotArea dataOnly="0" labelOnly="1" grandRow="1" outline="0" offset="C256" fieldPosition="0"/>
    </format>
    <format dxfId="3320">
      <pivotArea type="origin" dataOnly="0" labelOnly="1" outline="0" offset="E1" fieldPosition="0"/>
    </format>
    <format dxfId="3319">
      <pivotArea field="26" type="button" dataOnly="0" labelOnly="1" outline="0" axis="axisRow" fieldPosition="4"/>
    </format>
    <format dxfId="3318">
      <pivotArea dataOnly="0" labelOnly="1" grandRow="1" outline="0" offset="E256" fieldPosition="0"/>
    </format>
    <format dxfId="3317">
      <pivotArea type="origin" dataOnly="0" labelOnly="1" outline="0" offset="F1" fieldPosition="0"/>
    </format>
    <format dxfId="3316">
      <pivotArea field="27" type="button" dataOnly="0" labelOnly="1" outline="0" axis="axisRow" fieldPosition="5"/>
    </format>
    <format dxfId="3315">
      <pivotArea dataOnly="0" labelOnly="1" grandRow="1" outline="0" offset="F256" fieldPosition="0"/>
    </format>
    <format dxfId="3314">
      <pivotArea type="origin" dataOnly="0" labelOnly="1" outline="0" offset="G1" fieldPosition="0"/>
    </format>
    <format dxfId="3313">
      <pivotArea field="12" type="button" dataOnly="0" labelOnly="1" outline="0" axis="axisRow" fieldPosition="6"/>
    </format>
    <format dxfId="3312">
      <pivotArea dataOnly="0" labelOnly="1" grandRow="1" outline="0" offset="G256" fieldPosition="0"/>
    </format>
    <format dxfId="3311">
      <pivotArea type="origin" dataOnly="0" labelOnly="1" outline="0" offset="H1" fieldPosition="0"/>
    </format>
    <format dxfId="3310">
      <pivotArea field="4" type="button" dataOnly="0" labelOnly="1" outline="0" axis="axisRow" fieldPosition="7"/>
    </format>
    <format dxfId="3309">
      <pivotArea dataOnly="0" labelOnly="1" grandRow="1" outline="0" offset="H256" fieldPosition="0"/>
    </format>
    <format dxfId="3308">
      <pivotArea type="origin" dataOnly="0" labelOnly="1" outline="0" offset="I1" fieldPosition="0"/>
    </format>
    <format dxfId="3307">
      <pivotArea field="19" type="button" dataOnly="0" labelOnly="1" outline="0" axis="axisRow" fieldPosition="8"/>
    </format>
    <format dxfId="3306">
      <pivotArea dataOnly="0" labelOnly="1" grandRow="1" outline="0" offset="I256" fieldPosition="0"/>
    </format>
    <format dxfId="3305">
      <pivotArea type="origin" dataOnly="0" labelOnly="1" outline="0" offset="J1" fieldPosition="0"/>
    </format>
    <format dxfId="3304">
      <pivotArea field="29" type="button" dataOnly="0" labelOnly="1" outline="0" axis="axisRow" fieldPosition="9"/>
    </format>
    <format dxfId="3303">
      <pivotArea dataOnly="0" labelOnly="1" grandRow="1" outline="0" offset="J256" fieldPosition="0"/>
    </format>
    <format dxfId="3302">
      <pivotArea type="origin" dataOnly="0" labelOnly="1" outline="0" offset="K1" fieldPosition="0"/>
    </format>
    <format dxfId="3301">
      <pivotArea field="6" type="button" dataOnly="0" labelOnly="1" outline="0" axis="axisRow" fieldPosition="10"/>
    </format>
    <format dxfId="3300">
      <pivotArea dataOnly="0" labelOnly="1" grandRow="1" outline="0" offset="K256" fieldPosition="0"/>
    </format>
    <format dxfId="3299">
      <pivotArea type="origin" dataOnly="0" labelOnly="1" outline="0" offset="L1" fieldPosition="0"/>
    </format>
    <format dxfId="3298">
      <pivotArea dataOnly="0" labelOnly="1" grandRow="1" outline="0" offset="L256" fieldPosition="0"/>
    </format>
    <format dxfId="3297">
      <pivotArea type="origin" dataOnly="0" labelOnly="1" outline="0" offset="M1" fieldPosition="0"/>
    </format>
    <format dxfId="3296">
      <pivotArea dataOnly="0" labelOnly="1" grandRow="1" outline="0" offset="IV256" fieldPosition="0"/>
    </format>
    <format dxfId="3295">
      <pivotArea type="origin" dataOnly="0" labelOnly="1" outline="0" fieldPosition="0"/>
    </format>
    <format dxfId="3294">
      <pivotArea type="origin" dataOnly="0" labelOnly="1" outline="0" fieldPosition="0"/>
    </format>
    <format dxfId="3293">
      <pivotArea field="0" type="button" dataOnly="0" labelOnly="1" outline="0" axis="axisRow" fieldPosition="0"/>
    </format>
    <format dxfId="3292">
      <pivotArea field="3" type="button" dataOnly="0" labelOnly="1" outline="0" axis="axisRow" fieldPosition="1"/>
    </format>
    <format dxfId="3291">
      <pivotArea field="25" type="button" dataOnly="0" labelOnly="1" outline="0" axis="axisRow" fieldPosition="3"/>
    </format>
    <format dxfId="3290">
      <pivotArea field="26" type="button" dataOnly="0" labelOnly="1" outline="0" axis="axisRow" fieldPosition="4"/>
    </format>
    <format dxfId="3289">
      <pivotArea field="27" type="button" dataOnly="0" labelOnly="1" outline="0" axis="axisRow" fieldPosition="5"/>
    </format>
    <format dxfId="3288">
      <pivotArea field="12" type="button" dataOnly="0" labelOnly="1" outline="0" axis="axisRow" fieldPosition="6"/>
    </format>
    <format dxfId="3287">
      <pivotArea field="4" type="button" dataOnly="0" labelOnly="1" outline="0" axis="axisRow" fieldPosition="7"/>
    </format>
    <format dxfId="3286">
      <pivotArea field="19" type="button" dataOnly="0" labelOnly="1" outline="0" axis="axisRow" fieldPosition="8"/>
    </format>
    <format dxfId="3285">
      <pivotArea field="29" type="button" dataOnly="0" labelOnly="1" outline="0" axis="axisRow" fieldPosition="9"/>
    </format>
    <format dxfId="3284">
      <pivotArea field="6" type="button" dataOnly="0" labelOnly="1" outline="0" axis="axisRow" fieldPosition="10"/>
    </format>
    <format dxfId="3283">
      <pivotArea outline="0" collapsedLevelsAreSubtotals="1" fieldPosition="0"/>
    </format>
    <format dxfId="3282">
      <pivotArea outline="0" collapsedLevelsAreSubtotals="1" fieldPosition="0"/>
    </format>
    <format dxfId="3281">
      <pivotArea dataOnly="0" labelOnly="1" outline="0" fieldPosition="0">
        <references count="1">
          <reference field="6" count="0"/>
        </references>
      </pivotArea>
    </format>
    <format dxfId="3280">
      <pivotArea dataOnly="0" labelOnly="1" outline="0" fieldPosition="0">
        <references count="1">
          <reference field="4294967294" count="2">
            <x v="0"/>
            <x v="1"/>
          </reference>
        </references>
      </pivotArea>
    </format>
    <format dxfId="3279">
      <pivotArea field="25" type="button" dataOnly="0" labelOnly="1" outline="0" axis="axisRow" fieldPosition="3"/>
    </format>
    <format dxfId="3278">
      <pivotArea field="24" type="button" dataOnly="0" labelOnly="1" outline="0" axis="axisRow" fieldPosition="2"/>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LTM_List" displayName="LTM_List" ref="A3:H4" insertRow="1" totalsRowShown="0" headerRowDxfId="6560" dataDxfId="6558" headerRowBorderDxfId="6559" tableBorderDxfId="6557" totalsRowBorderDxfId="6556">
  <autoFilter ref="A3:H4"/>
  <sortState ref="A3:I12">
    <sortCondition descending="1" ref="F3:F12"/>
  </sortState>
  <tableColumns count="8">
    <tableColumn id="1" name="LTM" dataDxfId="6555" totalsRowDxfId="6554"/>
    <tableColumn id="2" name="LTM Name" dataDxfId="6553" totalsRowDxfId="6552"/>
    <tableColumn id="3" name="LTM Status" dataDxfId="6551" totalsRowDxfId="6550"/>
    <tableColumn id="8" name="LTM Grade " dataDxfId="6549" totalsRowDxfId="6548"/>
    <tableColumn id="9" name="Further Relevant Information" dataDxfId="6547" totalsRowDxfId="6546"/>
    <tableColumn id="4" name="LTM Rate" dataDxfId="6545" totalsRowDxfId="6544"/>
    <tableColumn id="10" name="LTM Rate Effective From" dataDxfId="6543" totalsRowDxfId="6542"/>
    <tableColumn id="6" name="Counsel SF %" dataDxfId="6541" totalsRowDxfId="6540"/>
  </tableColumns>
  <tableStyleInfo name="TableStyleLight2" showFirstColumn="0" showLastColumn="0" showRowStripes="1" showColumnStripes="0"/>
</table>
</file>

<file path=xl/tables/table2.xml><?xml version="1.0" encoding="utf-8"?>
<table xmlns="http://schemas.openxmlformats.org/spreadsheetml/2006/main" id="2" name="Funding_List" displayName="Funding_List" ref="A3:H4" totalsRowShown="0" headerRowDxfId="6539" dataDxfId="6538" tableBorderDxfId="6537">
  <autoFilter ref="A3:H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art ID" dataDxfId="6536"/>
    <tableColumn id="2" name="Description" dataDxfId="6535"/>
    <tableColumn id="3" name="Solicitors' Success Fee" dataDxfId="6534"/>
    <tableColumn id="4" name="VAT Rate" dataDxfId="6533"/>
    <tableColumn id="5" name="Profit Costs incurred" dataDxfId="6532">
      <calculatedColumnFormula>SUMIF(PartID, A4, ProfitCosts_noInd)</calculatedColumnFormula>
    </tableColumn>
    <tableColumn id="8" name="Indemnity Principle Limit " dataDxfId="6531"/>
    <tableColumn id="6" name="Recoverable % of incurred profit costs" dataDxfId="6530">
      <calculatedColumnFormula>IF(AND(F4&gt;0, F4&lt;E4),1-((E4-F4)/E4),1)</calculatedColumnFormula>
    </tableColumn>
    <tableColumn id="7" name="Profit Costs as Claimed" dataDxfId="6529">
      <calculatedColumnFormula>SUMIF(PartID,A4,ProfitCosts)</calculatedColumnFormula>
    </tableColumn>
  </tableColumns>
  <tableStyleInfo name="TableStyleMedium1" showFirstColumn="0" showLastColumn="0" showRowStripes="0" showColumnStripes="0"/>
</table>
</file>

<file path=xl/tables/table3.xml><?xml version="1.0" encoding="utf-8"?>
<table xmlns="http://schemas.openxmlformats.org/spreadsheetml/2006/main" id="6" name="VATONSACOSTS" displayName="VATONSACOSTS" ref="A3:O6" totalsRowShown="0" headerRowDxfId="6528" dataDxfId="6527" tableBorderDxfId="6526">
  <autoFilter ref="A3:O6"/>
  <tableColumns count="15">
    <tableColumn id="1" name="Part ID" dataDxfId="6525"/>
    <tableColumn id="2" name="Date" dataDxfId="6524"/>
    <tableColumn id="3" name="Hearing Description" dataDxfId="6523"/>
    <tableColumn id="4" name="Counsel" dataDxfId="6522"/>
    <tableColumn id="5" name="Profit Costs Allowed" dataDxfId="6521"/>
    <tableColumn id="6" name="Counsel Fees Allowed" dataDxfId="6520"/>
    <tableColumn id="7" name="DisbursementsAllowed" dataDxfId="6519"/>
    <tableColumn id="8" name="Solicitor's Success Fee %" dataDxfId="6518"/>
    <tableColumn id="9" name="Counsel Success Fee %" dataDxfId="6517"/>
    <tableColumn id="10" name="Solicitor's Success Fee" dataDxfId="6516"/>
    <tableColumn id="11" name="Counsel's Success Fee" dataDxfId="6515"/>
    <tableColumn id="12" name="VAT %" dataDxfId="6514"/>
    <tableColumn id="13" name="VAT on Solicitor's Success Fee" dataDxfId="6513"/>
    <tableColumn id="14" name="VAT on Counsel's Success Fee" dataDxfId="6512"/>
    <tableColumn id="15" name="Total Success Fees inc VAT" dataDxfId="6511">
      <calculatedColumnFormula>SUM(VATONSACOSTS[[#This Row],[Solicitor''s Success Fee]:[VAT on Counsel''s Success Fee]])</calculatedColumnFormula>
    </tableColumn>
  </tableColumns>
  <tableStyleInfo name="TableStyleLight8" showFirstColumn="0" showLastColumn="0" showRowStripes="1" showColumnStripes="0"/>
</table>
</file>

<file path=xl/tables/table4.xml><?xml version="1.0" encoding="utf-8"?>
<table xmlns="http://schemas.openxmlformats.org/spreadsheetml/2006/main" id="7" name="SumCosts" displayName="SumCosts" ref="A2:E16" totalsRowCount="1" headerRowDxfId="6249" dataDxfId="6247" totalsRowDxfId="6245" headerRowBorderDxfId="6248" tableBorderDxfId="6246">
  <autoFilter ref="A2:E15"/>
  <tableColumns count="5">
    <tableColumn id="1" name="Precedent H Phase" dataDxfId="6244" totalsRowDxfId="6243"/>
    <tableColumn id="3" name="Incurred Pre-Budget" dataDxfId="6242" totalsRowDxfId="6241" dataCellStyle="Comma">
      <calculatedColumnFormula>IFERROR(SUMPRODUCT((BillDetail_List[Base Profit Costs (including any indemnity cap)]+BillDetail_List[Counsel''s Base Fees]+BillDetail_List[Other Disbursements])*(BillDetail_List[Pre, Post or Non Budget]="Pre-Budget")*(BillDetail_List[Precedent H Phase]=A3)),0)</calculatedColumnFormula>
    </tableColumn>
    <tableColumn id="5" name="Last Approved Budget / Agreed Budget Figure" dataDxfId="6240" totalsRowDxfId="6239" dataCellStyle="Comma"/>
    <tableColumn id="4" name="Incurred Post-Budget" dataDxfId="6238" totalsRowDxfId="6237" dataCellStyle="Comma">
      <calculatedColumnFormula>IFERROR(SUMPRODUCT((BillDetail_List[Base Profit Costs (including any indemnity cap)]+BillDetail_List[Counsel''s Base Fees]+BillDetail_List[Other Disbursements])*(BillDetail_List[Pre, Post or Non Budget]="Budgeted")*(BillDetail_List[Precedent H Phase]=A3)),0)</calculatedColumnFormula>
    </tableColumn>
    <tableColumn id="6" name="Departure from Last Approved / Agreed Budget" dataDxfId="6236" totalsRowDxfId="6235" dataCellStyle="Comma">
      <calculatedColumnFormula>D3-C3</calculatedColumnFormula>
    </tableColumn>
  </tableColumns>
  <tableStyleInfo name="TableStyleMedium1" showFirstColumn="0" showLastColumn="0" showRowStripes="1" showColumnStripes="0"/>
</table>
</file>

<file path=xl/tables/table5.xml><?xml version="1.0" encoding="utf-8"?>
<table xmlns="http://schemas.openxmlformats.org/spreadsheetml/2006/main" id="4" name="BillDetail_List" displayName="BillDetail_List" ref="A2:BC3" totalsRowShown="0" headerRowDxfId="3277" dataDxfId="3275" headerRowBorderDxfId="3276" tableBorderDxfId="3274" totalsRowBorderDxfId="3273">
  <autoFilter ref="A2:BC3"/>
  <sortState ref="A3:BC253">
    <sortCondition ref="AZ3:AZ253"/>
    <sortCondition ref="BA3:BA253"/>
    <sortCondition ref="BB3:BB253"/>
    <sortCondition ref="BC3:BC253"/>
    <sortCondition ref="D3:D253"/>
  </sortState>
  <tableColumns count="55">
    <tableColumn id="2" name="Item No" dataDxfId="3272" dataCellStyle="Normal 2 5 7"/>
    <tableColumn id="1" name="Entry No" dataDxfId="3271" dataCellStyle="Normal 2 5 7"/>
    <tableColumn id="3" name="Part ID" dataDxfId="3270"/>
    <tableColumn id="5" name="Date" dataDxfId="3269"/>
    <tableColumn id="13" name="Description of work" dataDxfId="3268"/>
    <tableColumn id="15" name="LTM" dataDxfId="3267"/>
    <tableColumn id="20" name="Time" dataDxfId="3266"/>
    <tableColumn id="18" name="Estimated (&quot;E&quot;)" dataDxfId="3265"/>
    <tableColumn id="40" name="Counsel's Base Fees" dataDxfId="3264"/>
    <tableColumn id="45" name="Other Disbursements" dataDxfId="3263" dataCellStyle="Normal 2 5 7"/>
    <tableColumn id="46" name="VAT On Other Disbursements" dataDxfId="3262" dataCellStyle="Normal 2 5 7"/>
    <tableColumn id="48" name="ATEI Premium" dataDxfId="3261"/>
    <tableColumn id="10" name="Pre, Post or Non Budget" dataDxfId="3260"/>
    <tableColumn id="30" name="Phase Code " dataDxfId="3259"/>
    <tableColumn id="29" name="Task Code" dataDxfId="3258"/>
    <tableColumn id="24" name="Activity Code" dataDxfId="3257"/>
    <tableColumn id="28" name="Expense Code" dataDxfId="3256"/>
    <tableColumn id="31" name="Precedent H Phase" dataDxfId="3255"/>
    <tableColumn id="19" name="Entry Alloc%" dataDxfId="3254" dataCellStyle="Percent"/>
    <tableColumn id="14" name="External Party Name" dataDxfId="3253"/>
    <tableColumn id="55" name="Communication Method" dataDxfId="3252"/>
    <tableColumn id="22" name="Base Profit Costs (copy)" dataDxfId="3251">
      <calculatedColumnFormula>IF(BillDetail_List[Entry Alloc%]=0,(BillDetail_List[Time]*BillDetail_List[LTM Rate])*BillDetail_List[[#This Row],[Funding PerCent Allowed]],(BillDetail_List[Time]*BillDetail_List[LTM Rate])*BillDetail_List[[#This Row],[Funding PerCent Allowed]]*BillDetail_List[Entry Alloc%])</calculatedColumnFormula>
    </tableColumn>
    <tableColumn id="12" name="Disbursements Total (copy)" dataDxfId="3250">
      <calculatedColumnFormula>BillDetail_List[Counsel''s Base Fees]+BillDetail_List[Other Disbursements]+BillDetail_List[ATEI Premium]</calculatedColumnFormula>
    </tableColumn>
    <tableColumn id="4" name="Part Name" dataDxfId="3249">
      <calculatedColumnFormula>VLOOKUP(BillDetail_List[Part ID],FundingList,2,FALSE)</calculatedColumnFormula>
    </tableColumn>
    <tableColumn id="6" name="Phase Name" dataDxfId="3248" dataCellStyle="Normal 2 5 7">
      <calculatedColumnFormula>VLOOKUP(BillDetail_List[[#This Row],[Phase Code ]],phasetasklist,3,FALSE)</calculatedColumnFormula>
    </tableColumn>
    <tableColumn id="7" name="Task Name" dataDxfId="3247">
      <calculatedColumnFormula>VLOOKUP(BillDetail_List[[#This Row],[Task Code]],tasklist,4,FALSE)</calculatedColumnFormula>
    </tableColumn>
    <tableColumn id="8" name="Activity Name" dataDxfId="3246">
      <calculatedColumnFormula>IFERROR(VLOOKUP(BillDetail_List[[#This Row],[Activity Code]],ActivityCodeList,2,FALSE), " ")</calculatedColumnFormula>
    </tableColumn>
    <tableColumn id="9" name="Expense Name" dataDxfId="3245">
      <calculatedColumnFormula>IFERROR(VLOOKUP(BillDetail_List[[#This Row],[Expense Code]],expensenumbers,2,FALSE), " ")</calculatedColumnFormula>
    </tableColumn>
    <tableColumn id="16" name="LTM Status" dataDxfId="3244">
      <calculatedColumnFormula>IFERROR(VLOOKUP(BillDetail_List[LTM],LTMList,3,FALSE),"")</calculatedColumnFormula>
    </tableColumn>
    <tableColumn id="17" name="LTM Grade" dataDxfId="3243">
      <calculatedColumnFormula>IFERROR(VLOOKUP(BillDetail_List[LTM],LTMList,4,FALSE),"")</calculatedColumnFormula>
    </tableColumn>
    <tableColumn id="21" name="LTM Rate" dataDxfId="3242">
      <calculatedColumnFormula>IFERROR(VLOOKUP(BillDetail_List[LTM],LTM_List[],6,FALSE),0)</calculatedColumnFormula>
    </tableColumn>
    <tableColumn id="23" name="Funding PerCent Allowed" dataDxfId="3241">
      <calculatedColumnFormula>VLOOKUP(BillDetail_List[Part ID],FundingList,7,FALSE)</calculatedColumnFormula>
    </tableColumn>
    <tableColumn id="26" name="Success Fee %" dataDxfId="3240">
      <calculatedColumnFormula>IF(CounselBaseFees=0,VLOOKUP(BillDetail_List[Part ID],FundingList,3,FALSE),VLOOKUP(BillDetail_List[LTM],LTMList,8,FALSE))</calculatedColumnFormula>
    </tableColumn>
    <tableColumn id="27" name="VAT Rate" dataDxfId="3239">
      <calculatedColumnFormula>VLOOKUP(BillDetail_List[Part ID],FundingList,4,FALSE)</calculatedColumnFormula>
    </tableColumn>
    <tableColumn id="11" name="Profit Costs Incurred (not including any indemnity cap)" dataDxfId="3238">
      <calculatedColumnFormula>IF(BillDetail_List[[#This Row],[Time]]="N/A",0, BillDetail_List[[#This Row],[Time]]*BillDetail_List[[#This Row],[LTM Rate]])</calculatedColumnFormula>
    </tableColumn>
    <tableColumn id="35" name="Base Profit Costs (including any indemnity cap)" dataDxfId="3237">
      <calculatedColumnFormula>IF(BillDetail_List[Entry Alloc%]=0,(BillDetail_List[Time]*BillDetail_List[LTM Rate])*BillDetail_List[[#This Row],[Funding PerCent Allowed]],(BillDetail_List[Time]*BillDetail_List[LTM Rate])*BillDetail_List[[#This Row],[Funding PerCent Allowed]]*BillDetail_List[Entry Alloc%])</calculatedColumnFormula>
    </tableColumn>
    <tableColumn id="36" name="VAT on Base Profit Costs" dataDxfId="3236">
      <calculatedColumnFormula>BillDetail_List[Base Profit Costs (including any indemnity cap)]*BillDetail_List[VAT Rate]</calculatedColumnFormula>
    </tableColumn>
    <tableColumn id="37" name="Success Fee on Base Profit costs" dataDxfId="3235">
      <calculatedColumnFormula>BillDetail_List[Base Profit Costs (including any indemnity cap)]*BillDetail_List[Success Fee %]</calculatedColumnFormula>
    </tableColumn>
    <tableColumn id="38" name="VAT on Success Fee on Base Profit Costs" dataDxfId="3234">
      <calculatedColumnFormula>BillDetail_List[Success Fee on Base Profit costs]*BillDetail_List[VAT Rate]</calculatedColumnFormula>
    </tableColumn>
    <tableColumn id="39" name="Total Profit Costs (inc SF and VAT)" dataDxfId="3233">
      <calculatedColumnFormula>SUM(BillDetail_List[[#This Row],[Base Profit Costs (including any indemnity cap)]:[VAT on Success Fee on Base Profit Costs]])</calculatedColumnFormula>
    </tableColumn>
    <tableColumn id="41" name="VAT on Base Counsel Fees" dataDxfId="3232">
      <calculatedColumnFormula>BillDetail_List[Counsel''s Base Fees]*BillDetail_List[VAT Rate]</calculatedColumnFormula>
    </tableColumn>
    <tableColumn id="42" name="Counsel's Success Fee" dataDxfId="3231">
      <calculatedColumnFormula>BillDetail_List[Counsel''s Base Fees]*BillDetail_List[Success Fee %]</calculatedColumnFormula>
    </tableColumn>
    <tableColumn id="43" name="VAT on Counsel's Success Fee" dataDxfId="3230">
      <calculatedColumnFormula>BillDetail_List[Counsel''s Success Fee]*BillDetail_List[VAT Rate]</calculatedColumnFormula>
    </tableColumn>
    <tableColumn id="44" name="Total Counsel Fees (inc Success Fee and VAT)" dataDxfId="3229">
      <calculatedColumnFormula>BillDetail_List[Counsel''s Base Fees]+BillDetail_List[VAT on Base Counsel Fees]+BillDetail_List[Counsel''s Success Fee]+BillDetail_List[VAT on Counsel''s Success Fee]</calculatedColumnFormula>
    </tableColumn>
    <tableColumn id="47" name="Total Other Disbursements (inc VAT)" dataDxfId="3228">
      <calculatedColumnFormula>BillDetail_List[Other Disbursements]+BillDetail_List[VAT On Other Disbursements]</calculatedColumnFormula>
    </tableColumn>
    <tableColumn id="25" name="Disbursements Total (without success fees)" dataDxfId="3227">
      <calculatedColumnFormula>BillDetail_List[Counsel''s Base Fees]+BillDetail_List[Other Disbursements]+BillDetail_List[ATEI Premium]</calculatedColumnFormula>
    </tableColumn>
    <tableColumn id="49" name="Total Base Costs" dataDxfId="3226">
      <calculatedColumnFormula>BillDetail_List[Other Disbursements]+BillDetail_List[Counsel''s Base Fees]+BillDetail_List[Base Profit Costs (including any indemnity cap)]</calculatedColumnFormula>
    </tableColumn>
    <tableColumn id="51" name="Total Profit Costs" dataDxfId="3225">
      <calculatedColumnFormula>BillDetail_List[Base Profit Costs (including any indemnity cap)]+BillDetail_List[Success Fee on Base Profit costs]</calculatedColumnFormula>
    </tableColumn>
    <tableColumn id="52" name="Total Disbursements (including success fees)" dataDxfId="3224">
      <calculatedColumnFormula>BillDetail_List[ATEI Premium]+BillDetail_List[Other Disbursements]+BillDetail_List[Counsel''s Success Fee]+BillDetail_List[Counsel''s Base Fees]</calculatedColumnFormula>
    </tableColumn>
    <tableColumn id="50" name="Total VAT" dataDxfId="3223">
      <calculatedColumnFormula>BillDetail_List[VAT On Other Disbursements]+BillDetail_List[VAT on Counsel''s Success Fee]+BillDetail_List[VAT on Base Counsel Fees]+BillDetail_List[VAT on Success Fee on Base Profit Costs]+BillDetail_List[VAT on Base Profit Costs]</calculatedColumnFormula>
    </tableColumn>
    <tableColumn id="53" name="Total Costs" dataDxfId="3222">
      <calculatedColumnFormula>SUM(BillDetail_List[[#This Row],[Total Profit Costs]:[Total VAT]])</calculatedColumnFormula>
    </tableColumn>
    <tableColumn id="32" name="Phase Sort Order Number " dataDxfId="3221">
      <calculatedColumnFormula>VLOOKUP(BillDetail_List[[#This Row],[Phase Code ]],phasetasklist,7,FALSE)</calculatedColumnFormula>
    </tableColumn>
    <tableColumn id="33" name="Task Sort Order Number" dataDxfId="3220">
      <calculatedColumnFormula>VLOOKUP(BillDetail_List[[#This Row],[Task Code]],tasklist,7,FALSE)</calculatedColumnFormula>
    </tableColumn>
    <tableColumn id="34" name="Activity Sort Order Number" dataDxfId="3219">
      <calculatedColumnFormula>IFERROR(VLOOKUP(BillDetail_List[[#This Row],[Activity Code]],ActivityCodeList,4,FALSE),"")</calculatedColumnFormula>
    </tableColumn>
    <tableColumn id="54" name="Expense Sort Order Number" dataDxfId="3218">
      <calculatedColumnFormula>IFERROR(VLOOKUP(BillDetail_List[[#This Row],[Expense Code]],expensenumbers,4,FALSE),"")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4.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5.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54" sqref="F54"/>
    </sheetView>
  </sheetViews>
  <sheetFormatPr defaultRowHeight="12.75" x14ac:dyDescent="0.2"/>
  <cols>
    <col min="1" max="1" width="27.140625" customWidth="1"/>
  </cols>
  <sheetData>
    <row r="1" spans="1:1" x14ac:dyDescent="0.2">
      <c r="A1" t="s">
        <v>96</v>
      </c>
    </row>
    <row r="2" spans="1:1" x14ac:dyDescent="0.2">
      <c r="A2" t="s">
        <v>203</v>
      </c>
    </row>
    <row r="3" spans="1:1" x14ac:dyDescent="0.2">
      <c r="A3" t="s">
        <v>212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2:Q523"/>
  <sheetViews>
    <sheetView showGridLines="0" zoomScale="90" zoomScaleNormal="90" workbookViewId="0">
      <pane ySplit="7" topLeftCell="A8" activePane="bottomLeft" state="frozen"/>
      <selection activeCell="Z246" sqref="Z246"/>
      <selection pane="bottomLeft"/>
    </sheetView>
  </sheetViews>
  <sheetFormatPr defaultColWidth="8.7109375" defaultRowHeight="15.75" x14ac:dyDescent="0.2"/>
  <cols>
    <col min="1" max="1" width="16" style="283" customWidth="1"/>
    <col min="2" max="2" width="49.85546875" style="4" customWidth="1"/>
    <col min="3" max="3" width="29.140625" style="4" customWidth="1"/>
    <col min="4" max="5" width="16.28515625" style="4" customWidth="1"/>
    <col min="6" max="6" width="7.28515625" style="1" customWidth="1"/>
    <col min="7" max="7" width="11.5703125" style="1" customWidth="1"/>
    <col min="8" max="8" width="15.5703125" style="1" customWidth="1"/>
    <col min="9" max="9" width="15.42578125" style="1" customWidth="1"/>
    <col min="10" max="10" width="11.28515625" style="1" customWidth="1"/>
    <col min="11" max="11" width="10.140625" style="4" customWidth="1"/>
    <col min="12" max="13" width="10.42578125" style="4" customWidth="1"/>
    <col min="14" max="14" width="9.85546875" style="4" customWidth="1"/>
    <col min="15" max="15" width="11.85546875" style="4" customWidth="1"/>
    <col min="16" max="16" width="11.7109375" style="4" customWidth="1"/>
    <col min="17" max="17" width="11.7109375" style="4" bestFit="1" customWidth="1"/>
    <col min="18" max="16384" width="8.7109375" style="4"/>
  </cols>
  <sheetData>
    <row r="2" spans="1:17" ht="18.95" customHeight="1" x14ac:dyDescent="0.2">
      <c r="B2" s="379" t="s">
        <v>226</v>
      </c>
      <c r="C2" s="380"/>
      <c r="D2" s="380"/>
      <c r="E2" s="380"/>
      <c r="F2" s="380"/>
      <c r="G2" s="380"/>
      <c r="H2" s="380"/>
      <c r="I2" s="380"/>
      <c r="J2" s="380"/>
      <c r="K2" s="380"/>
      <c r="L2" s="380"/>
      <c r="M2" s="380"/>
      <c r="N2" s="380"/>
      <c r="O2" s="380"/>
    </row>
    <row r="3" spans="1:17" x14ac:dyDescent="0.2">
      <c r="B3" s="180"/>
      <c r="C3" s="214"/>
      <c r="D3" s="214"/>
      <c r="E3" s="214"/>
      <c r="F3" s="214"/>
      <c r="G3" s="214"/>
      <c r="H3" s="214"/>
      <c r="I3" s="214"/>
      <c r="J3" s="214"/>
      <c r="K3" s="214"/>
      <c r="L3" s="381" t="s">
        <v>234</v>
      </c>
      <c r="M3" s="382"/>
      <c r="N3" s="382"/>
      <c r="O3" s="182" t="e">
        <f>O4+GETPIVOTDATA(" Total Costs",$A$6)</f>
        <v>#N/A</v>
      </c>
    </row>
    <row r="4" spans="1:17" ht="21.95" customHeight="1" x14ac:dyDescent="0.2">
      <c r="B4" s="181"/>
      <c r="C4" s="214"/>
      <c r="D4" s="214"/>
      <c r="E4" s="214"/>
      <c r="F4" s="214"/>
      <c r="G4" s="214"/>
      <c r="H4" s="214"/>
      <c r="I4" s="214"/>
      <c r="J4" s="214"/>
      <c r="K4" s="383" t="s">
        <v>233</v>
      </c>
      <c r="L4" s="384"/>
      <c r="M4" s="384"/>
      <c r="N4" s="384"/>
      <c r="O4" s="179" t="e">
        <f>sfonsacosts</f>
        <v>#N/A</v>
      </c>
    </row>
    <row r="5" spans="1:17" hidden="1" x14ac:dyDescent="0.2">
      <c r="F5" s="4"/>
      <c r="G5" s="4"/>
      <c r="H5" s="4"/>
      <c r="I5" s="4"/>
      <c r="J5" s="4"/>
      <c r="P5" s="69"/>
    </row>
    <row r="6" spans="1:17" hidden="1" x14ac:dyDescent="0.2">
      <c r="A6" s="332"/>
      <c r="B6" s="332"/>
      <c r="C6" s="332"/>
      <c r="D6" s="332"/>
      <c r="E6" s="332"/>
      <c r="F6" s="329" t="s">
        <v>71</v>
      </c>
      <c r="G6" s="329"/>
      <c r="H6" s="329"/>
      <c r="I6" s="329"/>
      <c r="J6" s="329"/>
      <c r="K6" s="329"/>
      <c r="L6" s="329"/>
      <c r="M6" s="329"/>
      <c r="N6" s="329"/>
      <c r="O6" s="329"/>
      <c r="P6"/>
      <c r="Q6" s="121"/>
    </row>
    <row r="7" spans="1:17" s="204" customFormat="1" ht="63" x14ac:dyDescent="0.2">
      <c r="A7" s="332" t="s">
        <v>338</v>
      </c>
      <c r="B7" s="330" t="s">
        <v>90</v>
      </c>
      <c r="C7" s="330" t="s">
        <v>32</v>
      </c>
      <c r="D7" s="330" t="s">
        <v>33</v>
      </c>
      <c r="E7" s="330" t="s">
        <v>1</v>
      </c>
      <c r="F7" s="331" t="s">
        <v>187</v>
      </c>
      <c r="G7" s="330" t="s">
        <v>238</v>
      </c>
      <c r="H7" s="331" t="s">
        <v>222</v>
      </c>
      <c r="I7" s="330" t="s">
        <v>256</v>
      </c>
      <c r="J7" s="330" t="s">
        <v>195</v>
      </c>
      <c r="K7" s="330" t="s">
        <v>258</v>
      </c>
      <c r="L7" s="330" t="s">
        <v>221</v>
      </c>
      <c r="M7" s="330" t="s">
        <v>213</v>
      </c>
      <c r="N7" s="330" t="s">
        <v>239</v>
      </c>
      <c r="O7" s="330" t="s">
        <v>214</v>
      </c>
      <c r="P7"/>
      <c r="Q7" s="203"/>
    </row>
    <row r="8" spans="1:17" x14ac:dyDescent="0.2">
      <c r="A8" s="332" t="s">
        <v>394</v>
      </c>
      <c r="B8" s="328" t="s">
        <v>394</v>
      </c>
      <c r="C8" s="328" t="s">
        <v>277</v>
      </c>
      <c r="D8" s="328" t="s">
        <v>277</v>
      </c>
      <c r="E8" s="328"/>
      <c r="F8" s="329">
        <v>0</v>
      </c>
      <c r="G8" s="329" t="e">
        <v>#N/A</v>
      </c>
      <c r="H8" s="329">
        <v>0</v>
      </c>
      <c r="I8" s="329">
        <v>0</v>
      </c>
      <c r="J8" s="329" t="e">
        <v>#N/A</v>
      </c>
      <c r="K8" s="329" t="e">
        <v>#N/A</v>
      </c>
      <c r="L8" s="329" t="e">
        <v>#N/A</v>
      </c>
      <c r="M8" s="329" t="e">
        <v>#N/A</v>
      </c>
      <c r="N8" s="329">
        <v>0</v>
      </c>
      <c r="O8" s="329" t="e">
        <v>#N/A</v>
      </c>
      <c r="P8"/>
      <c r="Q8" s="122"/>
    </row>
    <row r="9" spans="1:17" x14ac:dyDescent="0.2">
      <c r="A9" s="332"/>
      <c r="B9" s="328" t="s">
        <v>395</v>
      </c>
      <c r="C9" s="328"/>
      <c r="D9" s="328"/>
      <c r="E9" s="328"/>
      <c r="F9" s="329">
        <v>0</v>
      </c>
      <c r="G9" s="329" t="e">
        <v>#N/A</v>
      </c>
      <c r="H9" s="329">
        <v>0</v>
      </c>
      <c r="I9" s="329">
        <v>0</v>
      </c>
      <c r="J9" s="329" t="e">
        <v>#N/A</v>
      </c>
      <c r="K9" s="329" t="e">
        <v>#N/A</v>
      </c>
      <c r="L9" s="329" t="e">
        <v>#N/A</v>
      </c>
      <c r="M9" s="329" t="e">
        <v>#N/A</v>
      </c>
      <c r="N9" s="329">
        <v>0</v>
      </c>
      <c r="O9" s="329" t="e">
        <v>#N/A</v>
      </c>
      <c r="P9"/>
      <c r="Q9" s="122"/>
    </row>
    <row r="10" spans="1:17" x14ac:dyDescent="0.2">
      <c r="A10" s="332" t="s">
        <v>17</v>
      </c>
      <c r="B10" s="332"/>
      <c r="C10" s="332"/>
      <c r="D10" s="332"/>
      <c r="E10" s="332"/>
      <c r="F10" s="329">
        <v>0</v>
      </c>
      <c r="G10" s="329" t="e">
        <v>#N/A</v>
      </c>
      <c r="H10" s="329">
        <v>0</v>
      </c>
      <c r="I10" s="329">
        <v>0</v>
      </c>
      <c r="J10" s="329" t="e">
        <v>#N/A</v>
      </c>
      <c r="K10" s="329" t="e">
        <v>#N/A</v>
      </c>
      <c r="L10" s="329" t="e">
        <v>#N/A</v>
      </c>
      <c r="M10" s="329" t="e">
        <v>#N/A</v>
      </c>
      <c r="N10" s="329">
        <v>0</v>
      </c>
      <c r="O10" s="329" t="e">
        <v>#N/A</v>
      </c>
      <c r="P10"/>
      <c r="Q10" s="122"/>
    </row>
    <row r="11" spans="1:17" x14ac:dyDescent="0.2">
      <c r="A11"/>
      <c r="B11"/>
      <c r="C11"/>
      <c r="D11"/>
      <c r="E11"/>
      <c r="F11"/>
      <c r="G11"/>
      <c r="H11"/>
      <c r="I11"/>
      <c r="J11"/>
      <c r="K11"/>
      <c r="L11"/>
      <c r="M11"/>
      <c r="N11"/>
      <c r="O11"/>
      <c r="P11"/>
      <c r="Q11" s="122"/>
    </row>
    <row r="12" spans="1:17" x14ac:dyDescent="0.2">
      <c r="A12"/>
      <c r="B12"/>
      <c r="C12"/>
      <c r="D12"/>
      <c r="E12"/>
      <c r="F12"/>
      <c r="G12"/>
      <c r="H12"/>
      <c r="I12"/>
      <c r="J12"/>
      <c r="K12"/>
      <c r="L12"/>
      <c r="M12"/>
      <c r="N12"/>
      <c r="O12"/>
      <c r="P12"/>
      <c r="Q12" s="122"/>
    </row>
    <row r="13" spans="1:17" x14ac:dyDescent="0.2">
      <c r="A13"/>
      <c r="B13"/>
      <c r="C13"/>
      <c r="D13"/>
      <c r="E13"/>
      <c r="F13"/>
      <c r="G13"/>
      <c r="H13"/>
      <c r="I13"/>
      <c r="J13"/>
      <c r="K13"/>
      <c r="L13"/>
      <c r="M13"/>
      <c r="N13"/>
      <c r="O13"/>
      <c r="P13"/>
      <c r="Q13" s="122"/>
    </row>
    <row r="14" spans="1:17" x14ac:dyDescent="0.2">
      <c r="A14"/>
      <c r="B14"/>
      <c r="C14"/>
      <c r="D14"/>
      <c r="E14"/>
      <c r="F14"/>
      <c r="G14"/>
      <c r="H14"/>
      <c r="I14"/>
      <c r="J14"/>
      <c r="K14"/>
      <c r="L14"/>
      <c r="M14"/>
      <c r="N14"/>
      <c r="O14"/>
      <c r="P14"/>
      <c r="Q14" s="122"/>
    </row>
    <row r="15" spans="1:17" x14ac:dyDescent="0.2">
      <c r="A15"/>
      <c r="B15"/>
      <c r="C15"/>
      <c r="D15"/>
      <c r="E15"/>
      <c r="F15"/>
      <c r="G15"/>
      <c r="H15"/>
      <c r="I15"/>
      <c r="J15"/>
      <c r="K15"/>
      <c r="L15"/>
      <c r="M15"/>
      <c r="N15"/>
      <c r="O15"/>
      <c r="P15"/>
      <c r="Q15" s="122"/>
    </row>
    <row r="16" spans="1:17" x14ac:dyDescent="0.2">
      <c r="A16"/>
      <c r="B16"/>
      <c r="C16"/>
      <c r="D16"/>
      <c r="E16"/>
      <c r="F16"/>
      <c r="G16"/>
      <c r="H16"/>
      <c r="I16"/>
      <c r="J16"/>
      <c r="K16"/>
      <c r="L16"/>
      <c r="M16"/>
      <c r="N16"/>
      <c r="O16"/>
      <c r="P16"/>
      <c r="Q16" s="122"/>
    </row>
    <row r="17" spans="1:17" x14ac:dyDescent="0.2">
      <c r="A17"/>
      <c r="B17"/>
      <c r="C17"/>
      <c r="D17"/>
      <c r="E17"/>
      <c r="F17"/>
      <c r="G17"/>
      <c r="H17"/>
      <c r="I17"/>
      <c r="J17"/>
      <c r="K17"/>
      <c r="L17"/>
      <c r="M17"/>
      <c r="N17"/>
      <c r="O17"/>
      <c r="P17"/>
      <c r="Q17" s="121"/>
    </row>
    <row r="18" spans="1:17" x14ac:dyDescent="0.2">
      <c r="A18"/>
      <c r="B18"/>
      <c r="C18"/>
      <c r="D18"/>
      <c r="E18"/>
      <c r="F18"/>
      <c r="G18"/>
      <c r="H18"/>
      <c r="I18"/>
      <c r="J18"/>
      <c r="K18"/>
      <c r="L18"/>
      <c r="M18"/>
      <c r="N18"/>
      <c r="O18"/>
      <c r="P18"/>
      <c r="Q18" s="121"/>
    </row>
    <row r="19" spans="1:17" x14ac:dyDescent="0.2">
      <c r="A19"/>
      <c r="B19"/>
      <c r="C19"/>
      <c r="D19"/>
      <c r="E19"/>
      <c r="F19"/>
      <c r="G19"/>
      <c r="H19"/>
      <c r="I19"/>
      <c r="J19"/>
      <c r="K19"/>
      <c r="L19"/>
      <c r="M19"/>
      <c r="N19"/>
      <c r="O19"/>
      <c r="P19"/>
      <c r="Q19" s="121"/>
    </row>
    <row r="20" spans="1:17" x14ac:dyDescent="0.2">
      <c r="A20"/>
      <c r="B20"/>
      <c r="C20"/>
      <c r="D20"/>
      <c r="E20"/>
      <c r="F20"/>
      <c r="G20"/>
      <c r="H20"/>
      <c r="I20"/>
      <c r="J20"/>
      <c r="K20"/>
      <c r="L20"/>
      <c r="M20"/>
      <c r="N20"/>
      <c r="O20"/>
      <c r="P20"/>
      <c r="Q20" s="121"/>
    </row>
    <row r="21" spans="1:17" x14ac:dyDescent="0.2">
      <c r="A21"/>
      <c r="B21"/>
      <c r="C21"/>
      <c r="D21"/>
      <c r="E21"/>
      <c r="F21"/>
      <c r="G21"/>
      <c r="H21"/>
      <c r="I21"/>
      <c r="J21"/>
      <c r="K21"/>
      <c r="L21"/>
      <c r="M21"/>
      <c r="N21"/>
      <c r="O21"/>
      <c r="P21"/>
      <c r="Q21" s="121"/>
    </row>
    <row r="22" spans="1:17" x14ac:dyDescent="0.2">
      <c r="A22"/>
      <c r="B22"/>
      <c r="C22"/>
      <c r="D22"/>
      <c r="E22"/>
      <c r="F22"/>
      <c r="G22"/>
      <c r="H22"/>
      <c r="I22"/>
      <c r="J22"/>
      <c r="K22"/>
      <c r="L22"/>
      <c r="M22"/>
      <c r="N22"/>
      <c r="O22"/>
      <c r="P22"/>
      <c r="Q22" s="121"/>
    </row>
    <row r="23" spans="1:17" x14ac:dyDescent="0.2">
      <c r="A23"/>
      <c r="B23"/>
      <c r="C23"/>
      <c r="D23"/>
      <c r="E23"/>
      <c r="F23"/>
      <c r="G23"/>
      <c r="H23"/>
      <c r="I23"/>
      <c r="J23"/>
      <c r="K23"/>
      <c r="L23"/>
      <c r="M23"/>
      <c r="N23"/>
      <c r="O23"/>
      <c r="P23"/>
      <c r="Q23" s="121"/>
    </row>
    <row r="24" spans="1:17" x14ac:dyDescent="0.2">
      <c r="A24"/>
      <c r="B24"/>
      <c r="C24"/>
      <c r="D24"/>
      <c r="E24"/>
      <c r="F24"/>
      <c r="G24"/>
      <c r="H24"/>
      <c r="I24"/>
      <c r="J24"/>
      <c r="K24"/>
      <c r="L24"/>
      <c r="M24"/>
      <c r="N24"/>
      <c r="O24"/>
      <c r="P24"/>
      <c r="Q24" s="121"/>
    </row>
    <row r="25" spans="1:17" x14ac:dyDescent="0.2">
      <c r="A25"/>
      <c r="B25"/>
      <c r="C25"/>
      <c r="D25"/>
      <c r="E25"/>
      <c r="F25"/>
      <c r="G25"/>
      <c r="H25"/>
      <c r="I25"/>
      <c r="J25"/>
      <c r="K25"/>
      <c r="L25"/>
      <c r="M25"/>
      <c r="N25"/>
      <c r="O25"/>
      <c r="P25"/>
      <c r="Q25" s="121"/>
    </row>
    <row r="26" spans="1:17" x14ac:dyDescent="0.2">
      <c r="A26"/>
      <c r="B26"/>
      <c r="C26"/>
      <c r="D26"/>
      <c r="E26"/>
      <c r="F26"/>
      <c r="G26"/>
      <c r="H26"/>
      <c r="I26"/>
      <c r="J26"/>
      <c r="K26"/>
      <c r="L26"/>
      <c r="M26"/>
      <c r="N26"/>
      <c r="O26"/>
      <c r="P26"/>
      <c r="Q26" s="121"/>
    </row>
    <row r="27" spans="1:17" x14ac:dyDescent="0.2">
      <c r="A27"/>
      <c r="B27"/>
      <c r="C27"/>
      <c r="D27"/>
      <c r="E27"/>
      <c r="F27"/>
      <c r="G27"/>
      <c r="H27"/>
      <c r="I27"/>
      <c r="J27"/>
      <c r="K27"/>
      <c r="L27"/>
      <c r="M27"/>
      <c r="N27"/>
      <c r="O27"/>
      <c r="P27"/>
      <c r="Q27" s="121"/>
    </row>
    <row r="28" spans="1:17" x14ac:dyDescent="0.2">
      <c r="A28"/>
      <c r="B28"/>
      <c r="C28"/>
      <c r="D28"/>
      <c r="E28"/>
      <c r="F28"/>
      <c r="G28"/>
      <c r="H28"/>
      <c r="I28"/>
      <c r="J28"/>
      <c r="K28"/>
      <c r="L28"/>
      <c r="M28"/>
      <c r="N28"/>
      <c r="O28"/>
      <c r="P28"/>
      <c r="Q28" s="121"/>
    </row>
    <row r="29" spans="1:17" x14ac:dyDescent="0.2">
      <c r="A29"/>
      <c r="B29"/>
      <c r="C29"/>
      <c r="D29"/>
      <c r="E29"/>
      <c r="F29"/>
      <c r="G29"/>
      <c r="H29"/>
      <c r="I29"/>
      <c r="J29"/>
      <c r="K29"/>
      <c r="L29"/>
      <c r="M29"/>
      <c r="N29"/>
      <c r="O29"/>
      <c r="P29" s="121"/>
      <c r="Q29" s="121"/>
    </row>
    <row r="30" spans="1:17" x14ac:dyDescent="0.2">
      <c r="A30"/>
      <c r="B30"/>
      <c r="C30"/>
      <c r="D30"/>
      <c r="E30"/>
      <c r="F30"/>
      <c r="G30"/>
      <c r="H30"/>
      <c r="I30"/>
      <c r="J30"/>
      <c r="K30"/>
      <c r="L30"/>
      <c r="M30"/>
      <c r="N30"/>
      <c r="O30"/>
      <c r="P30" s="121"/>
      <c r="Q30" s="121"/>
    </row>
    <row r="31" spans="1:17" x14ac:dyDescent="0.2">
      <c r="A31"/>
      <c r="B31"/>
      <c r="C31"/>
      <c r="D31"/>
      <c r="E31"/>
      <c r="F31"/>
      <c r="G31"/>
      <c r="H31"/>
      <c r="I31"/>
      <c r="J31"/>
      <c r="K31"/>
      <c r="L31"/>
      <c r="M31"/>
      <c r="N31"/>
      <c r="O31"/>
      <c r="P31" s="121"/>
      <c r="Q31" s="121"/>
    </row>
    <row r="32" spans="1:17" x14ac:dyDescent="0.2">
      <c r="A32"/>
      <c r="B32"/>
      <c r="C32"/>
      <c r="D32"/>
      <c r="E32"/>
      <c r="F32"/>
      <c r="G32"/>
      <c r="H32"/>
      <c r="I32"/>
      <c r="J32"/>
      <c r="K32"/>
      <c r="L32"/>
      <c r="M32"/>
      <c r="N32"/>
      <c r="O32"/>
      <c r="P32" s="121"/>
      <c r="Q32" s="121"/>
    </row>
    <row r="33" spans="1:17" x14ac:dyDescent="0.2">
      <c r="A33"/>
      <c r="B33"/>
      <c r="C33"/>
      <c r="D33"/>
      <c r="E33"/>
      <c r="F33"/>
      <c r="G33"/>
      <c r="H33"/>
      <c r="I33"/>
      <c r="J33"/>
      <c r="K33"/>
      <c r="L33"/>
      <c r="M33"/>
      <c r="N33"/>
      <c r="O33"/>
      <c r="P33" s="121"/>
      <c r="Q33" s="121"/>
    </row>
    <row r="34" spans="1:17" x14ac:dyDescent="0.2">
      <c r="A34"/>
      <c r="B34"/>
      <c r="C34"/>
      <c r="D34"/>
      <c r="E34"/>
      <c r="F34"/>
      <c r="G34"/>
      <c r="H34"/>
      <c r="I34"/>
      <c r="J34"/>
      <c r="K34"/>
      <c r="L34"/>
      <c r="M34"/>
      <c r="N34"/>
      <c r="O34"/>
      <c r="P34" s="121"/>
      <c r="Q34" s="121"/>
    </row>
    <row r="35" spans="1:17" x14ac:dyDescent="0.2">
      <c r="A35"/>
      <c r="B35"/>
      <c r="C35"/>
      <c r="D35"/>
      <c r="E35"/>
      <c r="F35"/>
      <c r="G35"/>
      <c r="H35"/>
      <c r="I35"/>
      <c r="J35"/>
      <c r="K35"/>
      <c r="L35"/>
      <c r="M35"/>
      <c r="N35"/>
      <c r="O35"/>
      <c r="P35" s="121"/>
      <c r="Q35" s="121"/>
    </row>
    <row r="36" spans="1:17" x14ac:dyDescent="0.2">
      <c r="A36"/>
      <c r="B36"/>
      <c r="C36"/>
      <c r="D36"/>
      <c r="E36"/>
      <c r="F36"/>
      <c r="G36"/>
      <c r="H36"/>
      <c r="I36"/>
      <c r="J36"/>
      <c r="K36"/>
      <c r="L36"/>
      <c r="M36"/>
      <c r="N36"/>
      <c r="O36"/>
      <c r="P36" s="121"/>
      <c r="Q36" s="121"/>
    </row>
    <row r="37" spans="1:17" x14ac:dyDescent="0.2">
      <c r="A37"/>
      <c r="B37"/>
      <c r="C37"/>
      <c r="D37"/>
      <c r="E37"/>
      <c r="F37"/>
      <c r="G37"/>
      <c r="H37"/>
      <c r="I37"/>
      <c r="J37"/>
      <c r="K37"/>
      <c r="L37"/>
      <c r="M37"/>
      <c r="N37"/>
      <c r="O37"/>
      <c r="P37" s="121"/>
      <c r="Q37" s="121"/>
    </row>
    <row r="38" spans="1:17" x14ac:dyDescent="0.2">
      <c r="A38"/>
      <c r="B38"/>
      <c r="C38"/>
      <c r="D38"/>
      <c r="E38"/>
      <c r="F38"/>
      <c r="G38"/>
      <c r="H38"/>
      <c r="I38"/>
      <c r="J38"/>
      <c r="K38"/>
      <c r="L38"/>
      <c r="M38"/>
      <c r="N38"/>
      <c r="O38"/>
      <c r="P38" s="121"/>
      <c r="Q38" s="121"/>
    </row>
    <row r="39" spans="1:17" x14ac:dyDescent="0.2">
      <c r="A39" s="280"/>
      <c r="B39"/>
      <c r="C39"/>
      <c r="D39"/>
      <c r="E39"/>
      <c r="F39"/>
      <c r="G39"/>
      <c r="H39"/>
      <c r="I39"/>
      <c r="J39"/>
      <c r="K39"/>
      <c r="L39"/>
      <c r="M39"/>
      <c r="N39"/>
      <c r="O39"/>
      <c r="P39" s="121"/>
      <c r="Q39" s="121"/>
    </row>
    <row r="40" spans="1:17" x14ac:dyDescent="0.2">
      <c r="A40" s="280"/>
      <c r="B40"/>
      <c r="C40"/>
      <c r="D40"/>
      <c r="E40"/>
      <c r="F40"/>
      <c r="G40"/>
      <c r="H40"/>
      <c r="I40"/>
      <c r="J40"/>
      <c r="K40"/>
      <c r="L40"/>
      <c r="M40"/>
      <c r="N40"/>
      <c r="O40"/>
      <c r="P40" s="121"/>
      <c r="Q40" s="121"/>
    </row>
    <row r="41" spans="1:17" x14ac:dyDescent="0.2">
      <c r="A41" s="280"/>
      <c r="B41"/>
      <c r="C41"/>
      <c r="D41"/>
      <c r="E41"/>
      <c r="F41"/>
      <c r="G41"/>
      <c r="H41"/>
      <c r="I41"/>
      <c r="J41"/>
      <c r="K41"/>
      <c r="L41"/>
      <c r="M41"/>
      <c r="N41"/>
      <c r="O41"/>
      <c r="P41" s="121"/>
      <c r="Q41" s="121"/>
    </row>
    <row r="42" spans="1:17" x14ac:dyDescent="0.2">
      <c r="A42" s="280"/>
      <c r="B42"/>
      <c r="C42"/>
      <c r="D42"/>
      <c r="E42"/>
      <c r="F42"/>
      <c r="G42"/>
      <c r="H42"/>
      <c r="I42"/>
      <c r="J42"/>
      <c r="K42"/>
      <c r="L42"/>
      <c r="M42"/>
      <c r="N42"/>
      <c r="O42"/>
      <c r="P42" s="121"/>
      <c r="Q42" s="121"/>
    </row>
    <row r="43" spans="1:17" x14ac:dyDescent="0.2">
      <c r="A43" s="280"/>
      <c r="B43"/>
      <c r="C43"/>
      <c r="D43"/>
      <c r="E43"/>
      <c r="F43"/>
      <c r="G43"/>
      <c r="H43"/>
      <c r="I43"/>
      <c r="J43"/>
      <c r="K43"/>
      <c r="L43"/>
      <c r="M43"/>
      <c r="N43"/>
      <c r="O43"/>
      <c r="P43" s="121"/>
      <c r="Q43" s="121"/>
    </row>
    <row r="44" spans="1:17" x14ac:dyDescent="0.2">
      <c r="A44" s="280"/>
      <c r="B44"/>
      <c r="C44"/>
      <c r="D44"/>
      <c r="E44"/>
      <c r="F44"/>
      <c r="G44"/>
      <c r="H44"/>
      <c r="I44"/>
      <c r="J44"/>
      <c r="K44"/>
      <c r="L44"/>
      <c r="M44"/>
      <c r="N44"/>
      <c r="O44"/>
      <c r="P44" s="121"/>
      <c r="Q44" s="121"/>
    </row>
    <row r="45" spans="1:17" x14ac:dyDescent="0.2">
      <c r="A45" s="280"/>
      <c r="B45"/>
      <c r="C45"/>
      <c r="D45"/>
      <c r="E45"/>
      <c r="F45"/>
      <c r="G45"/>
      <c r="H45"/>
      <c r="I45"/>
      <c r="J45"/>
      <c r="K45"/>
      <c r="L45"/>
      <c r="M45"/>
      <c r="N45"/>
      <c r="O45"/>
      <c r="P45" s="121"/>
      <c r="Q45" s="121"/>
    </row>
    <row r="46" spans="1:17" x14ac:dyDescent="0.2">
      <c r="A46" s="280"/>
      <c r="B46"/>
      <c r="C46"/>
      <c r="D46"/>
      <c r="E46"/>
      <c r="F46"/>
      <c r="G46"/>
      <c r="H46"/>
      <c r="I46"/>
      <c r="J46"/>
      <c r="K46"/>
      <c r="L46"/>
      <c r="M46"/>
      <c r="N46"/>
      <c r="O46"/>
      <c r="P46" s="121"/>
      <c r="Q46" s="121"/>
    </row>
    <row r="47" spans="1:17" x14ac:dyDescent="0.2">
      <c r="A47" s="280"/>
      <c r="B47"/>
      <c r="C47"/>
      <c r="D47"/>
      <c r="E47"/>
      <c r="F47"/>
      <c r="G47"/>
      <c r="H47"/>
      <c r="I47"/>
      <c r="J47"/>
      <c r="K47"/>
      <c r="L47"/>
      <c r="M47"/>
      <c r="N47"/>
      <c r="O47"/>
      <c r="P47" s="121"/>
      <c r="Q47" s="121"/>
    </row>
    <row r="48" spans="1:17" x14ac:dyDescent="0.2">
      <c r="A48" s="280"/>
      <c r="B48"/>
      <c r="C48"/>
      <c r="D48"/>
      <c r="E48"/>
      <c r="F48"/>
      <c r="G48"/>
      <c r="H48"/>
      <c r="I48"/>
      <c r="J48"/>
      <c r="K48"/>
      <c r="L48"/>
      <c r="M48"/>
      <c r="N48"/>
      <c r="O48"/>
      <c r="P48" s="121"/>
      <c r="Q48" s="121"/>
    </row>
    <row r="49" spans="1:17" x14ac:dyDescent="0.2">
      <c r="A49" s="280"/>
      <c r="B49"/>
      <c r="C49"/>
      <c r="D49"/>
      <c r="E49"/>
      <c r="F49"/>
      <c r="G49"/>
      <c r="H49"/>
      <c r="I49"/>
      <c r="J49"/>
      <c r="K49"/>
      <c r="L49"/>
      <c r="M49"/>
      <c r="N49"/>
      <c r="O49"/>
      <c r="P49" s="121"/>
      <c r="Q49" s="121"/>
    </row>
    <row r="50" spans="1:17" x14ac:dyDescent="0.2">
      <c r="A50" s="280"/>
      <c r="B50"/>
      <c r="C50"/>
      <c r="D50"/>
      <c r="E50"/>
      <c r="F50"/>
      <c r="G50"/>
      <c r="H50"/>
      <c r="I50"/>
      <c r="J50"/>
      <c r="K50"/>
      <c r="L50"/>
      <c r="M50"/>
      <c r="N50"/>
      <c r="O50"/>
      <c r="P50" s="121"/>
      <c r="Q50" s="121"/>
    </row>
    <row r="51" spans="1:17" x14ac:dyDescent="0.2">
      <c r="A51" s="280"/>
      <c r="B51"/>
      <c r="C51"/>
      <c r="D51"/>
      <c r="E51"/>
      <c r="F51"/>
      <c r="G51"/>
      <c r="H51"/>
      <c r="I51"/>
      <c r="J51"/>
      <c r="K51"/>
      <c r="L51"/>
      <c r="M51"/>
      <c r="N51"/>
      <c r="O51"/>
      <c r="P51" s="121"/>
      <c r="Q51" s="121"/>
    </row>
    <row r="52" spans="1:17" x14ac:dyDescent="0.2">
      <c r="A52" s="280"/>
      <c r="B52"/>
      <c r="C52"/>
      <c r="D52"/>
      <c r="E52"/>
      <c r="F52"/>
      <c r="G52"/>
      <c r="H52"/>
      <c r="I52"/>
      <c r="J52"/>
      <c r="K52"/>
      <c r="L52"/>
      <c r="M52"/>
      <c r="N52"/>
      <c r="O52"/>
      <c r="P52" s="121"/>
      <c r="Q52" s="121"/>
    </row>
    <row r="53" spans="1:17" x14ac:dyDescent="0.2">
      <c r="A53" s="280"/>
      <c r="B53"/>
      <c r="C53"/>
      <c r="D53"/>
      <c r="E53"/>
      <c r="F53"/>
      <c r="G53"/>
      <c r="H53"/>
      <c r="I53"/>
      <c r="J53"/>
      <c r="K53"/>
      <c r="L53"/>
      <c r="M53"/>
      <c r="N53"/>
      <c r="O53"/>
      <c r="P53" s="121"/>
      <c r="Q53" s="121"/>
    </row>
    <row r="54" spans="1:17" x14ac:dyDescent="0.2">
      <c r="A54" s="280"/>
      <c r="B54"/>
      <c r="C54"/>
      <c r="D54"/>
      <c r="E54"/>
      <c r="F54"/>
      <c r="G54"/>
      <c r="H54"/>
      <c r="I54"/>
      <c r="J54"/>
      <c r="K54"/>
      <c r="L54"/>
      <c r="M54"/>
      <c r="N54"/>
      <c r="O54"/>
      <c r="P54" s="121"/>
      <c r="Q54" s="121"/>
    </row>
    <row r="55" spans="1:17" x14ac:dyDescent="0.2">
      <c r="A55" s="280"/>
      <c r="B55"/>
      <c r="C55"/>
      <c r="D55"/>
      <c r="E55"/>
      <c r="F55"/>
      <c r="G55"/>
      <c r="H55"/>
      <c r="I55"/>
      <c r="J55"/>
      <c r="K55"/>
      <c r="L55"/>
      <c r="M55"/>
      <c r="N55"/>
      <c r="O55"/>
      <c r="P55" s="121"/>
      <c r="Q55" s="121"/>
    </row>
    <row r="56" spans="1:17" x14ac:dyDescent="0.2">
      <c r="A56" s="280"/>
      <c r="B56"/>
      <c r="C56"/>
      <c r="D56"/>
      <c r="E56"/>
      <c r="F56"/>
      <c r="G56"/>
      <c r="H56"/>
      <c r="I56"/>
      <c r="J56"/>
      <c r="K56"/>
      <c r="L56"/>
      <c r="M56"/>
      <c r="N56"/>
      <c r="O56"/>
      <c r="P56" s="121"/>
      <c r="Q56" s="121"/>
    </row>
    <row r="57" spans="1:17" x14ac:dyDescent="0.2">
      <c r="A57" s="280"/>
      <c r="B57"/>
      <c r="C57"/>
      <c r="D57"/>
      <c r="E57"/>
      <c r="F57"/>
      <c r="G57"/>
      <c r="H57"/>
      <c r="I57"/>
      <c r="J57"/>
      <c r="K57"/>
      <c r="L57"/>
      <c r="M57"/>
      <c r="N57"/>
      <c r="O57"/>
      <c r="P57" s="121"/>
      <c r="Q57" s="121"/>
    </row>
    <row r="58" spans="1:17" x14ac:dyDescent="0.2">
      <c r="A58" s="280"/>
      <c r="B58"/>
      <c r="C58"/>
      <c r="D58"/>
      <c r="E58"/>
      <c r="F58"/>
      <c r="G58"/>
      <c r="H58"/>
      <c r="I58"/>
      <c r="J58"/>
      <c r="K58"/>
      <c r="L58"/>
      <c r="M58"/>
      <c r="N58"/>
      <c r="O58"/>
      <c r="P58" s="121"/>
      <c r="Q58" s="121"/>
    </row>
    <row r="59" spans="1:17" x14ac:dyDescent="0.2">
      <c r="A59" s="280"/>
      <c r="B59"/>
      <c r="C59"/>
      <c r="D59"/>
      <c r="E59"/>
      <c r="F59"/>
      <c r="G59"/>
      <c r="H59"/>
      <c r="I59"/>
      <c r="J59"/>
      <c r="K59"/>
      <c r="L59"/>
      <c r="M59"/>
      <c r="N59"/>
      <c r="O59"/>
      <c r="P59" s="121"/>
      <c r="Q59" s="121"/>
    </row>
    <row r="60" spans="1:17" x14ac:dyDescent="0.2">
      <c r="A60" s="280"/>
      <c r="B60"/>
      <c r="C60"/>
      <c r="D60"/>
      <c r="E60"/>
      <c r="F60"/>
      <c r="G60"/>
      <c r="H60"/>
      <c r="I60"/>
      <c r="J60"/>
      <c r="K60"/>
      <c r="L60"/>
      <c r="M60"/>
      <c r="N60"/>
      <c r="O60"/>
      <c r="P60" s="121"/>
      <c r="Q60" s="121"/>
    </row>
    <row r="61" spans="1:17" x14ac:dyDescent="0.2">
      <c r="A61" s="280"/>
      <c r="B61"/>
      <c r="C61"/>
      <c r="D61"/>
      <c r="E61"/>
      <c r="F61"/>
      <c r="G61"/>
      <c r="H61"/>
      <c r="I61"/>
      <c r="J61"/>
      <c r="K61"/>
      <c r="L61"/>
      <c r="M61"/>
      <c r="N61"/>
      <c r="O61"/>
      <c r="P61" s="121"/>
      <c r="Q61" s="121"/>
    </row>
    <row r="62" spans="1:17" x14ac:dyDescent="0.2">
      <c r="A62" s="280"/>
      <c r="B62"/>
      <c r="C62"/>
      <c r="D62"/>
      <c r="E62"/>
      <c r="F62"/>
      <c r="G62"/>
      <c r="H62"/>
      <c r="I62"/>
      <c r="J62"/>
      <c r="K62"/>
      <c r="L62"/>
      <c r="M62"/>
      <c r="N62"/>
      <c r="O62"/>
      <c r="P62" s="121"/>
      <c r="Q62" s="121"/>
    </row>
    <row r="63" spans="1:17" x14ac:dyDescent="0.2">
      <c r="A63" s="280"/>
      <c r="B63"/>
      <c r="C63"/>
      <c r="D63"/>
      <c r="E63"/>
      <c r="F63"/>
      <c r="G63"/>
      <c r="H63"/>
      <c r="I63"/>
      <c r="J63"/>
      <c r="K63"/>
      <c r="L63"/>
      <c r="M63"/>
      <c r="N63"/>
      <c r="O63"/>
      <c r="P63" s="121"/>
      <c r="Q63" s="121"/>
    </row>
    <row r="64" spans="1:17" x14ac:dyDescent="0.2">
      <c r="A64" s="284"/>
      <c r="B64" s="121"/>
      <c r="C64" s="121"/>
      <c r="D64" s="121"/>
      <c r="E64" s="121"/>
      <c r="F64" s="121"/>
      <c r="G64" s="121"/>
      <c r="H64" s="121"/>
      <c r="I64" s="121"/>
      <c r="J64" s="121"/>
      <c r="K64" s="121"/>
      <c r="L64" s="121"/>
      <c r="M64" s="121"/>
      <c r="N64" s="121"/>
      <c r="O64" s="121"/>
      <c r="P64" s="121"/>
      <c r="Q64" s="121"/>
    </row>
    <row r="65" spans="1:17" x14ac:dyDescent="0.2">
      <c r="A65" s="284"/>
      <c r="B65" s="121"/>
      <c r="C65" s="121"/>
      <c r="D65" s="121"/>
      <c r="E65" s="121"/>
      <c r="F65" s="121"/>
      <c r="G65" s="121"/>
      <c r="H65" s="121"/>
      <c r="I65" s="121"/>
      <c r="J65" s="121"/>
      <c r="K65" s="121"/>
      <c r="L65" s="121"/>
      <c r="M65" s="121"/>
      <c r="N65" s="121"/>
      <c r="O65" s="121"/>
      <c r="P65" s="121"/>
      <c r="Q65" s="121"/>
    </row>
    <row r="66" spans="1:17" x14ac:dyDescent="0.2">
      <c r="A66" s="284"/>
      <c r="B66" s="121"/>
      <c r="C66" s="121"/>
      <c r="D66" s="121"/>
      <c r="E66" s="121"/>
      <c r="F66" s="121"/>
      <c r="G66" s="121"/>
      <c r="H66" s="121"/>
      <c r="I66" s="121"/>
      <c r="J66" s="121"/>
      <c r="K66" s="121"/>
      <c r="L66" s="121"/>
      <c r="M66" s="121"/>
      <c r="N66" s="121"/>
      <c r="O66" s="121"/>
      <c r="P66" s="121"/>
      <c r="Q66" s="121"/>
    </row>
    <row r="67" spans="1:17" x14ac:dyDescent="0.2">
      <c r="A67" s="284"/>
      <c r="B67" s="121"/>
      <c r="C67" s="121"/>
      <c r="D67" s="121"/>
      <c r="E67" s="121"/>
      <c r="F67" s="121"/>
      <c r="G67" s="121"/>
      <c r="H67" s="121"/>
      <c r="I67" s="121"/>
      <c r="J67" s="121"/>
      <c r="K67" s="121"/>
      <c r="L67" s="121"/>
      <c r="M67" s="121"/>
      <c r="N67" s="121"/>
      <c r="O67" s="121"/>
      <c r="P67" s="121"/>
      <c r="Q67" s="121"/>
    </row>
    <row r="68" spans="1:17" x14ac:dyDescent="0.2">
      <c r="A68" s="284"/>
      <c r="B68" s="121"/>
      <c r="C68" s="121"/>
      <c r="D68" s="121"/>
      <c r="E68" s="121"/>
      <c r="F68" s="121"/>
      <c r="G68" s="121"/>
      <c r="H68" s="121"/>
      <c r="I68" s="121"/>
      <c r="J68" s="121"/>
      <c r="K68" s="121"/>
      <c r="L68" s="121"/>
      <c r="M68" s="121"/>
      <c r="N68" s="121"/>
      <c r="O68" s="121"/>
      <c r="P68" s="121"/>
      <c r="Q68" s="121"/>
    </row>
    <row r="69" spans="1:17" x14ac:dyDescent="0.2">
      <c r="A69" s="284"/>
      <c r="B69" s="121"/>
      <c r="C69" s="121"/>
      <c r="D69" s="121"/>
      <c r="E69" s="121"/>
      <c r="F69" s="121"/>
      <c r="G69" s="121"/>
      <c r="H69" s="121"/>
      <c r="I69" s="121"/>
      <c r="J69" s="121"/>
      <c r="K69" s="121"/>
      <c r="L69" s="121"/>
      <c r="M69" s="121"/>
      <c r="N69" s="121"/>
      <c r="O69" s="121"/>
      <c r="P69" s="121"/>
      <c r="Q69" s="121"/>
    </row>
    <row r="70" spans="1:17" x14ac:dyDescent="0.2">
      <c r="A70" s="284"/>
      <c r="B70" s="121"/>
      <c r="C70" s="121"/>
      <c r="D70" s="121"/>
      <c r="E70" s="121"/>
      <c r="F70" s="121"/>
      <c r="G70" s="121"/>
      <c r="H70" s="121"/>
      <c r="I70" s="121"/>
      <c r="J70" s="121"/>
      <c r="K70" s="121"/>
      <c r="L70" s="121"/>
      <c r="M70" s="121"/>
      <c r="N70" s="121"/>
      <c r="O70" s="121"/>
      <c r="P70" s="121"/>
      <c r="Q70" s="121"/>
    </row>
    <row r="71" spans="1:17" x14ac:dyDescent="0.2">
      <c r="A71" s="284"/>
      <c r="B71" s="121"/>
      <c r="C71" s="121"/>
      <c r="D71" s="121"/>
      <c r="E71" s="121"/>
      <c r="F71" s="121"/>
      <c r="G71" s="121"/>
      <c r="H71" s="121"/>
      <c r="I71" s="121"/>
      <c r="J71" s="121"/>
      <c r="K71" s="121"/>
      <c r="L71" s="121"/>
      <c r="M71" s="121"/>
      <c r="N71" s="121"/>
      <c r="O71" s="121"/>
      <c r="P71" s="121"/>
      <c r="Q71" s="121"/>
    </row>
    <row r="72" spans="1:17" x14ac:dyDescent="0.2">
      <c r="A72" s="284"/>
      <c r="B72" s="121"/>
      <c r="C72" s="121"/>
      <c r="D72" s="121"/>
      <c r="E72" s="121"/>
      <c r="F72" s="121"/>
      <c r="G72" s="121"/>
      <c r="H72" s="121"/>
      <c r="I72" s="121"/>
      <c r="J72" s="121"/>
      <c r="K72" s="121"/>
      <c r="L72" s="121"/>
      <c r="M72" s="121"/>
      <c r="N72" s="121"/>
      <c r="O72" s="121"/>
      <c r="P72" s="121"/>
      <c r="Q72" s="121"/>
    </row>
    <row r="73" spans="1:17" x14ac:dyDescent="0.2">
      <c r="A73" s="284"/>
      <c r="B73" s="121"/>
      <c r="C73" s="121"/>
      <c r="D73" s="121"/>
      <c r="E73" s="121"/>
      <c r="F73" s="121"/>
      <c r="G73" s="121"/>
      <c r="H73" s="121"/>
      <c r="I73" s="121"/>
      <c r="J73" s="121"/>
      <c r="K73" s="121"/>
      <c r="L73" s="121"/>
      <c r="M73" s="121"/>
      <c r="N73" s="121"/>
      <c r="O73" s="121"/>
      <c r="P73" s="121"/>
      <c r="Q73" s="121"/>
    </row>
    <row r="74" spans="1:17" x14ac:dyDescent="0.2">
      <c r="A74" s="284"/>
      <c r="B74" s="121"/>
      <c r="C74" s="121"/>
      <c r="D74" s="121"/>
      <c r="E74" s="121"/>
      <c r="F74" s="121"/>
      <c r="G74" s="121"/>
      <c r="H74" s="121"/>
      <c r="I74" s="121"/>
      <c r="J74" s="121"/>
      <c r="K74" s="121"/>
      <c r="L74" s="121"/>
      <c r="M74" s="121"/>
      <c r="N74" s="121"/>
      <c r="O74" s="121"/>
      <c r="P74" s="121"/>
      <c r="Q74" s="121"/>
    </row>
    <row r="75" spans="1:17" x14ac:dyDescent="0.2">
      <c r="A75" s="284"/>
      <c r="B75" s="121"/>
      <c r="C75" s="121"/>
      <c r="D75" s="121"/>
      <c r="E75" s="121"/>
      <c r="F75" s="121"/>
      <c r="G75" s="121"/>
      <c r="H75" s="121"/>
      <c r="I75" s="121"/>
      <c r="J75" s="121"/>
      <c r="K75" s="121"/>
      <c r="L75" s="121"/>
      <c r="M75" s="121"/>
      <c r="N75" s="121"/>
      <c r="O75" s="121"/>
      <c r="P75" s="121"/>
      <c r="Q75" s="121"/>
    </row>
    <row r="76" spans="1:17" x14ac:dyDescent="0.2">
      <c r="A76" s="284"/>
      <c r="B76" s="121"/>
      <c r="C76" s="121"/>
      <c r="D76" s="121"/>
      <c r="E76" s="121"/>
      <c r="F76" s="121"/>
      <c r="G76" s="121"/>
      <c r="H76" s="121"/>
      <c r="I76" s="121"/>
      <c r="J76" s="121"/>
      <c r="K76" s="121"/>
      <c r="L76" s="121"/>
      <c r="M76" s="121"/>
      <c r="N76" s="121"/>
      <c r="O76" s="121"/>
      <c r="P76" s="121"/>
      <c r="Q76" s="121"/>
    </row>
    <row r="77" spans="1:17" x14ac:dyDescent="0.2">
      <c r="A77" s="284"/>
      <c r="B77" s="121"/>
      <c r="C77" s="121"/>
      <c r="D77" s="121"/>
      <c r="E77" s="121"/>
      <c r="F77" s="121"/>
      <c r="G77" s="121"/>
      <c r="H77" s="121"/>
      <c r="I77" s="121"/>
      <c r="J77" s="121"/>
      <c r="K77" s="121"/>
      <c r="L77" s="121"/>
      <c r="M77" s="121"/>
      <c r="N77" s="121"/>
      <c r="O77" s="121"/>
      <c r="P77" s="121"/>
      <c r="Q77" s="121"/>
    </row>
    <row r="78" spans="1:17" x14ac:dyDescent="0.2">
      <c r="A78" s="284"/>
      <c r="B78" s="121"/>
      <c r="C78" s="121"/>
      <c r="D78" s="121"/>
      <c r="E78" s="121"/>
      <c r="F78" s="121"/>
      <c r="G78" s="121"/>
      <c r="H78" s="121"/>
      <c r="I78" s="121"/>
      <c r="J78" s="121"/>
      <c r="K78" s="121"/>
      <c r="L78" s="121"/>
      <c r="M78" s="121"/>
      <c r="N78" s="121"/>
      <c r="O78" s="121"/>
      <c r="P78" s="121"/>
      <c r="Q78" s="121"/>
    </row>
    <row r="79" spans="1:17" x14ac:dyDescent="0.2">
      <c r="A79" s="284"/>
      <c r="B79" s="121"/>
      <c r="C79" s="121"/>
      <c r="D79" s="121"/>
      <c r="E79" s="121"/>
      <c r="F79" s="121"/>
      <c r="G79" s="121"/>
      <c r="H79" s="121"/>
      <c r="I79" s="121"/>
      <c r="J79" s="121"/>
      <c r="K79" s="121"/>
      <c r="L79" s="121"/>
      <c r="M79" s="121"/>
      <c r="N79" s="121"/>
      <c r="O79" s="121"/>
      <c r="P79" s="121"/>
      <c r="Q79" s="121"/>
    </row>
    <row r="80" spans="1:17" x14ac:dyDescent="0.2">
      <c r="A80" s="284"/>
      <c r="B80" s="121"/>
      <c r="C80" s="121"/>
      <c r="D80" s="121"/>
      <c r="E80" s="121"/>
      <c r="F80" s="121"/>
      <c r="G80" s="121"/>
      <c r="H80" s="121"/>
      <c r="I80" s="121"/>
      <c r="J80" s="121"/>
      <c r="K80" s="121"/>
      <c r="L80" s="121"/>
      <c r="M80" s="121"/>
      <c r="N80" s="121"/>
      <c r="O80" s="121"/>
      <c r="P80" s="121"/>
      <c r="Q80" s="121"/>
    </row>
    <row r="81" spans="1:17" x14ac:dyDescent="0.2">
      <c r="A81" s="284"/>
      <c r="B81" s="121"/>
      <c r="C81" s="121"/>
      <c r="D81" s="121"/>
      <c r="E81" s="121"/>
      <c r="F81" s="121"/>
      <c r="G81" s="121"/>
      <c r="H81" s="121"/>
      <c r="I81" s="121"/>
      <c r="J81" s="121"/>
      <c r="K81" s="121"/>
      <c r="L81" s="121"/>
      <c r="M81" s="121"/>
      <c r="N81" s="121"/>
      <c r="O81" s="121"/>
      <c r="P81" s="121"/>
      <c r="Q81" s="121"/>
    </row>
    <row r="82" spans="1:17" x14ac:dyDescent="0.2">
      <c r="A82" s="284"/>
      <c r="B82" s="121"/>
      <c r="C82" s="121"/>
      <c r="D82" s="121"/>
      <c r="E82" s="121"/>
      <c r="F82" s="121"/>
      <c r="G82" s="121"/>
      <c r="H82" s="121"/>
      <c r="I82" s="121"/>
      <c r="J82" s="121"/>
      <c r="K82" s="121"/>
      <c r="L82" s="121"/>
      <c r="M82" s="121"/>
      <c r="N82" s="121"/>
      <c r="O82" s="121"/>
      <c r="P82" s="121"/>
      <c r="Q82" s="121"/>
    </row>
    <row r="83" spans="1:17" x14ac:dyDescent="0.2">
      <c r="A83" s="284"/>
      <c r="B83" s="121"/>
      <c r="C83" s="121"/>
      <c r="D83" s="121"/>
      <c r="E83" s="121"/>
      <c r="F83" s="121"/>
      <c r="G83" s="121"/>
      <c r="H83" s="121"/>
      <c r="I83" s="121"/>
      <c r="J83" s="121"/>
      <c r="K83" s="121"/>
      <c r="L83" s="121"/>
      <c r="M83" s="121"/>
      <c r="N83" s="121"/>
      <c r="O83" s="121"/>
      <c r="P83" s="121"/>
      <c r="Q83" s="121"/>
    </row>
    <row r="84" spans="1:17" x14ac:dyDescent="0.2">
      <c r="A84" s="284"/>
      <c r="B84" s="121"/>
      <c r="C84" s="121"/>
      <c r="D84" s="121"/>
      <c r="E84" s="121"/>
      <c r="F84" s="121"/>
      <c r="G84" s="121"/>
      <c r="H84" s="121"/>
      <c r="I84" s="121"/>
      <c r="J84" s="121"/>
      <c r="K84" s="121"/>
      <c r="L84" s="121"/>
      <c r="M84" s="121"/>
      <c r="N84" s="121"/>
      <c r="O84" s="121"/>
      <c r="P84" s="121"/>
      <c r="Q84" s="121"/>
    </row>
    <row r="85" spans="1:17" x14ac:dyDescent="0.2">
      <c r="A85" s="284"/>
      <c r="B85" s="121"/>
      <c r="C85" s="121"/>
      <c r="D85" s="121"/>
      <c r="E85" s="121"/>
      <c r="F85" s="121"/>
      <c r="G85" s="121"/>
      <c r="H85" s="121"/>
      <c r="I85" s="121"/>
      <c r="J85" s="121"/>
      <c r="K85" s="121"/>
      <c r="L85" s="121"/>
      <c r="M85" s="121"/>
      <c r="N85" s="121"/>
      <c r="O85" s="121"/>
      <c r="P85" s="121"/>
    </row>
    <row r="86" spans="1:17" x14ac:dyDescent="0.2">
      <c r="A86" s="284"/>
      <c r="B86" s="121"/>
      <c r="C86" s="121"/>
      <c r="D86" s="121"/>
      <c r="E86" s="121"/>
      <c r="F86" s="121"/>
      <c r="G86" s="121"/>
      <c r="H86" s="121"/>
      <c r="I86" s="121"/>
      <c r="J86" s="121"/>
      <c r="K86" s="121"/>
      <c r="L86" s="121"/>
      <c r="M86" s="121"/>
      <c r="N86" s="121"/>
      <c r="O86" s="121"/>
      <c r="P86" s="121"/>
    </row>
    <row r="87" spans="1:17" x14ac:dyDescent="0.2">
      <c r="A87" s="284"/>
      <c r="B87" s="121"/>
      <c r="C87" s="121"/>
      <c r="D87" s="121"/>
      <c r="E87" s="121"/>
      <c r="F87" s="121"/>
      <c r="G87" s="121"/>
      <c r="H87" s="121"/>
      <c r="I87" s="121"/>
      <c r="J87" s="121"/>
      <c r="K87" s="121"/>
      <c r="L87" s="121"/>
      <c r="M87" s="121"/>
      <c r="N87" s="121"/>
      <c r="O87" s="121"/>
      <c r="P87" s="121"/>
    </row>
    <row r="88" spans="1:17" x14ac:dyDescent="0.2">
      <c r="A88" s="284"/>
      <c r="B88" s="121"/>
      <c r="C88" s="121"/>
      <c r="D88" s="121"/>
      <c r="E88" s="121"/>
      <c r="F88" s="121"/>
      <c r="G88" s="121"/>
      <c r="H88" s="121"/>
      <c r="I88" s="121"/>
      <c r="J88" s="121"/>
      <c r="K88" s="121"/>
      <c r="L88" s="121"/>
      <c r="M88" s="121"/>
      <c r="N88" s="121"/>
      <c r="O88" s="121"/>
      <c r="P88" s="121"/>
    </row>
    <row r="89" spans="1:17" x14ac:dyDescent="0.2">
      <c r="A89" s="284"/>
      <c r="B89" s="121"/>
      <c r="C89" s="121"/>
      <c r="D89" s="121"/>
      <c r="E89" s="121"/>
      <c r="F89" s="121"/>
      <c r="G89" s="121"/>
      <c r="H89" s="121"/>
      <c r="I89" s="121"/>
      <c r="J89" s="121"/>
      <c r="K89" s="121"/>
      <c r="L89" s="121"/>
      <c r="M89" s="121"/>
      <c r="N89" s="121"/>
      <c r="O89" s="121"/>
      <c r="P89" s="121"/>
    </row>
    <row r="90" spans="1:17" x14ac:dyDescent="0.2">
      <c r="A90" s="284"/>
      <c r="B90" s="121"/>
      <c r="C90" s="121"/>
      <c r="D90" s="121"/>
      <c r="E90" s="121"/>
      <c r="F90" s="121"/>
      <c r="G90" s="121"/>
      <c r="H90" s="121"/>
      <c r="I90" s="121"/>
      <c r="J90" s="121"/>
      <c r="K90" s="121"/>
      <c r="L90" s="121"/>
      <c r="M90" s="121"/>
      <c r="N90" s="121"/>
      <c r="O90" s="121"/>
      <c r="P90" s="121"/>
    </row>
    <row r="91" spans="1:17" x14ac:dyDescent="0.2">
      <c r="A91" s="284"/>
      <c r="B91" s="121"/>
      <c r="C91" s="121"/>
      <c r="D91" s="121"/>
      <c r="E91" s="121"/>
      <c r="F91" s="121"/>
      <c r="G91" s="121"/>
      <c r="H91" s="121"/>
      <c r="I91" s="121"/>
      <c r="J91" s="121"/>
      <c r="K91" s="121"/>
      <c r="L91" s="121"/>
      <c r="M91" s="121"/>
      <c r="N91" s="121"/>
      <c r="O91" s="121"/>
      <c r="P91" s="121"/>
    </row>
    <row r="92" spans="1:17" x14ac:dyDescent="0.2">
      <c r="A92" s="284"/>
      <c r="B92" s="121"/>
      <c r="C92" s="121"/>
      <c r="D92" s="121"/>
      <c r="E92" s="121"/>
      <c r="F92" s="121"/>
      <c r="G92" s="121"/>
      <c r="H92" s="121"/>
      <c r="I92" s="121"/>
      <c r="J92" s="121"/>
      <c r="K92" s="121"/>
      <c r="L92" s="121"/>
      <c r="M92" s="121"/>
      <c r="N92" s="121"/>
      <c r="O92" s="121"/>
      <c r="P92" s="121"/>
    </row>
    <row r="93" spans="1:17" x14ac:dyDescent="0.2">
      <c r="A93" s="284"/>
      <c r="B93" s="121"/>
      <c r="C93" s="121"/>
      <c r="D93" s="121"/>
      <c r="E93" s="121"/>
      <c r="F93" s="121"/>
      <c r="G93" s="121"/>
      <c r="H93" s="121"/>
      <c r="I93" s="121"/>
      <c r="J93" s="121"/>
      <c r="K93" s="121"/>
      <c r="L93" s="121"/>
      <c r="M93" s="121"/>
      <c r="N93" s="121"/>
      <c r="O93" s="121"/>
      <c r="P93" s="121"/>
    </row>
    <row r="94" spans="1:17" x14ac:dyDescent="0.2">
      <c r="A94" s="284"/>
      <c r="B94" s="121"/>
      <c r="C94" s="121"/>
      <c r="D94" s="121"/>
      <c r="E94" s="121"/>
      <c r="F94" s="121"/>
      <c r="G94" s="121"/>
      <c r="H94" s="121"/>
      <c r="I94" s="121"/>
      <c r="J94" s="121"/>
      <c r="K94" s="121"/>
      <c r="L94" s="121"/>
      <c r="M94" s="121"/>
      <c r="N94" s="121"/>
      <c r="O94" s="121"/>
      <c r="P94" s="121"/>
    </row>
    <row r="95" spans="1:17" x14ac:dyDescent="0.2">
      <c r="A95" s="284"/>
      <c r="B95" s="121"/>
      <c r="C95" s="121"/>
      <c r="D95" s="121"/>
      <c r="E95" s="121"/>
      <c r="F95" s="121"/>
      <c r="G95" s="121"/>
      <c r="H95" s="121"/>
      <c r="I95" s="121"/>
      <c r="J95" s="121"/>
      <c r="K95" s="121"/>
      <c r="L95" s="121"/>
      <c r="M95" s="121"/>
      <c r="N95" s="121"/>
      <c r="O95" s="121"/>
      <c r="P95" s="121"/>
    </row>
    <row r="96" spans="1:17" x14ac:dyDescent="0.2">
      <c r="A96" s="284"/>
      <c r="B96" s="121"/>
      <c r="C96" s="121"/>
      <c r="D96" s="121"/>
      <c r="E96" s="121"/>
      <c r="F96" s="121"/>
      <c r="G96" s="121"/>
      <c r="H96" s="121"/>
      <c r="I96" s="121"/>
      <c r="J96" s="121"/>
      <c r="K96" s="121"/>
      <c r="L96" s="121"/>
      <c r="M96" s="121"/>
      <c r="N96" s="121"/>
      <c r="O96" s="121"/>
      <c r="P96" s="121"/>
    </row>
    <row r="97" spans="1:16" x14ac:dyDescent="0.2">
      <c r="A97" s="284"/>
      <c r="B97" s="121"/>
      <c r="C97" s="121"/>
      <c r="D97" s="121"/>
      <c r="E97" s="121"/>
      <c r="F97" s="121"/>
      <c r="G97" s="121"/>
      <c r="H97" s="121"/>
      <c r="I97" s="121"/>
      <c r="J97" s="121"/>
      <c r="K97" s="121"/>
      <c r="L97" s="121"/>
      <c r="M97" s="121"/>
      <c r="N97" s="121"/>
      <c r="O97" s="121"/>
      <c r="P97" s="121"/>
    </row>
    <row r="98" spans="1:16" x14ac:dyDescent="0.2">
      <c r="A98" s="284"/>
      <c r="B98" s="121"/>
      <c r="C98" s="121"/>
      <c r="D98" s="121"/>
      <c r="E98" s="121"/>
      <c r="F98" s="121"/>
      <c r="G98" s="121"/>
      <c r="H98" s="121"/>
      <c r="I98" s="121"/>
      <c r="J98" s="121"/>
      <c r="K98" s="121"/>
      <c r="L98" s="121"/>
      <c r="M98" s="121"/>
      <c r="N98" s="121"/>
      <c r="O98" s="121"/>
      <c r="P98" s="121"/>
    </row>
    <row r="99" spans="1:16" x14ac:dyDescent="0.2">
      <c r="A99" s="284"/>
      <c r="B99" s="121"/>
      <c r="C99" s="121"/>
      <c r="D99" s="121"/>
      <c r="E99" s="121"/>
      <c r="F99" s="121"/>
      <c r="G99" s="121"/>
      <c r="H99" s="121"/>
      <c r="I99" s="121"/>
      <c r="J99" s="121"/>
      <c r="K99" s="121"/>
      <c r="L99" s="121"/>
      <c r="M99" s="121"/>
      <c r="N99" s="121"/>
      <c r="O99" s="121"/>
      <c r="P99" s="121"/>
    </row>
    <row r="100" spans="1:16" x14ac:dyDescent="0.2">
      <c r="A100" s="284"/>
      <c r="B100" s="121"/>
      <c r="C100" s="121"/>
      <c r="D100" s="121"/>
      <c r="E100" s="121"/>
      <c r="F100" s="121"/>
      <c r="G100" s="121"/>
      <c r="H100" s="121"/>
      <c r="I100" s="121"/>
      <c r="J100" s="121"/>
      <c r="K100" s="121"/>
      <c r="L100" s="121"/>
      <c r="M100" s="121"/>
      <c r="N100" s="121"/>
      <c r="O100" s="121"/>
      <c r="P100" s="121"/>
    </row>
    <row r="101" spans="1:16" x14ac:dyDescent="0.2">
      <c r="A101" s="284"/>
      <c r="B101" s="121"/>
      <c r="C101" s="121"/>
      <c r="D101" s="121"/>
      <c r="E101" s="121"/>
      <c r="F101" s="121"/>
      <c r="G101" s="121"/>
      <c r="H101" s="121"/>
      <c r="I101" s="121"/>
      <c r="J101" s="121"/>
      <c r="K101" s="121"/>
      <c r="L101" s="121"/>
      <c r="M101" s="121"/>
      <c r="N101" s="121"/>
      <c r="O101" s="121"/>
      <c r="P101" s="121"/>
    </row>
    <row r="102" spans="1:16" x14ac:dyDescent="0.2">
      <c r="A102" s="284"/>
      <c r="B102" s="121"/>
      <c r="C102" s="121"/>
      <c r="D102" s="121"/>
      <c r="E102" s="121"/>
      <c r="F102" s="121"/>
      <c r="G102" s="121"/>
      <c r="H102" s="121"/>
      <c r="I102" s="121"/>
      <c r="J102" s="121"/>
      <c r="K102" s="121"/>
      <c r="L102" s="121"/>
      <c r="M102" s="121"/>
      <c r="N102" s="121"/>
      <c r="O102" s="121"/>
      <c r="P102" s="121"/>
    </row>
    <row r="103" spans="1:16" x14ac:dyDescent="0.2">
      <c r="A103" s="284"/>
      <c r="B103" s="121"/>
      <c r="C103" s="121"/>
      <c r="D103" s="121"/>
      <c r="E103" s="121"/>
      <c r="F103" s="121"/>
      <c r="G103" s="121"/>
      <c r="H103" s="121"/>
      <c r="I103" s="121"/>
      <c r="J103" s="121"/>
      <c r="K103" s="121"/>
      <c r="L103" s="121"/>
      <c r="M103" s="121"/>
      <c r="N103" s="121"/>
      <c r="O103" s="121"/>
      <c r="P103" s="121"/>
    </row>
    <row r="104" spans="1:16" x14ac:dyDescent="0.2">
      <c r="A104" s="284"/>
      <c r="B104" s="121"/>
      <c r="C104" s="121"/>
      <c r="D104" s="121"/>
      <c r="E104" s="121"/>
      <c r="F104" s="121"/>
      <c r="G104" s="121"/>
      <c r="H104" s="121"/>
      <c r="I104" s="121"/>
      <c r="J104" s="121"/>
      <c r="K104" s="121"/>
      <c r="L104" s="121"/>
      <c r="M104" s="121"/>
      <c r="N104" s="121"/>
      <c r="O104" s="121"/>
      <c r="P104" s="121"/>
    </row>
    <row r="105" spans="1:16" x14ac:dyDescent="0.2">
      <c r="A105" s="284"/>
      <c r="B105" s="121"/>
      <c r="C105" s="121"/>
      <c r="D105" s="121"/>
      <c r="E105" s="121"/>
      <c r="F105" s="121"/>
      <c r="G105" s="121"/>
      <c r="H105" s="121"/>
      <c r="I105" s="121"/>
      <c r="J105" s="121"/>
      <c r="K105" s="121"/>
      <c r="L105" s="121"/>
      <c r="M105" s="121"/>
      <c r="N105" s="121"/>
      <c r="O105" s="121"/>
      <c r="P105" s="121"/>
    </row>
    <row r="106" spans="1:16" x14ac:dyDescent="0.2">
      <c r="A106" s="284"/>
      <c r="B106" s="121"/>
      <c r="C106" s="121"/>
      <c r="D106" s="121"/>
      <c r="E106" s="121"/>
      <c r="F106" s="121"/>
      <c r="G106" s="121"/>
      <c r="H106" s="121"/>
      <c r="I106" s="121"/>
      <c r="J106" s="121"/>
      <c r="K106" s="121"/>
      <c r="L106" s="121"/>
      <c r="M106" s="121"/>
      <c r="N106" s="121"/>
      <c r="O106" s="121"/>
      <c r="P106" s="121"/>
    </row>
    <row r="107" spans="1:16" x14ac:dyDescent="0.2">
      <c r="A107" s="284"/>
      <c r="B107" s="121"/>
      <c r="C107" s="121"/>
      <c r="D107" s="121"/>
      <c r="E107" s="121"/>
      <c r="F107" s="121"/>
      <c r="G107" s="121"/>
      <c r="H107" s="121"/>
      <c r="I107" s="121"/>
      <c r="J107" s="121"/>
      <c r="K107" s="121"/>
      <c r="L107" s="121"/>
      <c r="M107" s="121"/>
      <c r="N107" s="121"/>
      <c r="O107" s="121"/>
      <c r="P107" s="121"/>
    </row>
    <row r="108" spans="1:16" x14ac:dyDescent="0.2">
      <c r="A108" s="284"/>
      <c r="B108" s="121"/>
      <c r="C108" s="121"/>
      <c r="D108" s="121"/>
      <c r="E108" s="121"/>
      <c r="F108" s="121"/>
      <c r="G108" s="121"/>
      <c r="H108" s="121"/>
      <c r="I108" s="121"/>
      <c r="J108" s="121"/>
      <c r="K108" s="121"/>
      <c r="L108" s="121"/>
      <c r="M108" s="121"/>
      <c r="N108" s="121"/>
      <c r="O108" s="121"/>
      <c r="P108" s="121"/>
    </row>
    <row r="109" spans="1:16" x14ac:dyDescent="0.2">
      <c r="A109" s="284"/>
      <c r="B109" s="121"/>
      <c r="C109" s="121"/>
      <c r="D109" s="121"/>
      <c r="E109" s="121"/>
      <c r="F109" s="121"/>
      <c r="G109" s="121"/>
      <c r="H109" s="121"/>
      <c r="I109" s="121"/>
      <c r="J109" s="121"/>
      <c r="K109" s="121"/>
      <c r="L109" s="121"/>
      <c r="M109" s="121"/>
      <c r="N109" s="121"/>
      <c r="O109" s="121"/>
      <c r="P109" s="121"/>
    </row>
    <row r="110" spans="1:16" x14ac:dyDescent="0.2">
      <c r="A110" s="284"/>
      <c r="B110" s="121"/>
      <c r="C110" s="121"/>
      <c r="D110" s="121"/>
      <c r="E110" s="121"/>
      <c r="F110" s="121"/>
      <c r="G110" s="121"/>
      <c r="H110" s="121"/>
      <c r="I110" s="121"/>
      <c r="J110" s="121"/>
      <c r="K110" s="121"/>
      <c r="L110" s="121"/>
      <c r="M110" s="121"/>
      <c r="N110" s="121"/>
      <c r="O110" s="121"/>
      <c r="P110" s="121"/>
    </row>
    <row r="111" spans="1:16" x14ac:dyDescent="0.2">
      <c r="A111" s="284"/>
      <c r="B111" s="121"/>
      <c r="C111" s="121"/>
      <c r="D111" s="121"/>
      <c r="E111" s="121"/>
      <c r="F111" s="121"/>
      <c r="G111" s="121"/>
      <c r="H111" s="121"/>
      <c r="I111" s="121"/>
      <c r="J111" s="121"/>
      <c r="K111" s="121"/>
      <c r="L111" s="121"/>
      <c r="M111" s="121"/>
      <c r="N111" s="121"/>
      <c r="O111" s="121"/>
      <c r="P111" s="121"/>
    </row>
    <row r="112" spans="1:16" x14ac:dyDescent="0.2">
      <c r="A112" s="284"/>
      <c r="B112" s="121"/>
      <c r="C112" s="121"/>
      <c r="D112" s="121"/>
      <c r="E112" s="121"/>
      <c r="F112" s="121"/>
      <c r="G112" s="121"/>
      <c r="H112" s="121"/>
      <c r="I112" s="121"/>
      <c r="J112" s="121"/>
      <c r="K112" s="121"/>
      <c r="L112" s="121"/>
      <c r="M112" s="121"/>
      <c r="N112" s="121"/>
      <c r="O112" s="121"/>
      <c r="P112" s="121"/>
    </row>
    <row r="113" spans="1:16" x14ac:dyDescent="0.2">
      <c r="A113" s="284"/>
      <c r="B113" s="121"/>
      <c r="C113" s="121"/>
      <c r="D113" s="121"/>
      <c r="E113" s="121"/>
      <c r="F113" s="121"/>
      <c r="G113" s="121"/>
      <c r="H113" s="121"/>
      <c r="I113" s="121"/>
      <c r="J113" s="121"/>
      <c r="K113" s="121"/>
      <c r="L113" s="121"/>
      <c r="M113" s="121"/>
      <c r="N113" s="121"/>
      <c r="O113" s="121"/>
      <c r="P113" s="121"/>
    </row>
    <row r="114" spans="1:16" x14ac:dyDescent="0.2">
      <c r="A114" s="284"/>
      <c r="B114" s="121"/>
      <c r="C114" s="121"/>
      <c r="D114" s="121"/>
      <c r="E114" s="121"/>
      <c r="F114" s="121"/>
      <c r="G114" s="121"/>
      <c r="H114" s="121"/>
      <c r="I114" s="121"/>
      <c r="J114" s="121"/>
      <c r="K114" s="121"/>
      <c r="L114" s="121"/>
      <c r="M114" s="121"/>
      <c r="N114" s="121"/>
      <c r="O114" s="121"/>
      <c r="P114" s="121"/>
    </row>
    <row r="115" spans="1:16" x14ac:dyDescent="0.2">
      <c r="A115" s="284"/>
      <c r="B115" s="121"/>
      <c r="C115" s="121"/>
      <c r="D115" s="121"/>
      <c r="E115" s="121"/>
      <c r="F115" s="121"/>
      <c r="G115" s="121"/>
      <c r="H115" s="121"/>
      <c r="I115" s="121"/>
      <c r="J115" s="121"/>
      <c r="K115" s="121"/>
      <c r="L115" s="121"/>
      <c r="M115" s="121"/>
      <c r="N115" s="121"/>
      <c r="O115" s="121"/>
      <c r="P115" s="121"/>
    </row>
    <row r="116" spans="1:16" x14ac:dyDescent="0.2">
      <c r="A116" s="284"/>
      <c r="B116" s="121"/>
      <c r="C116" s="121"/>
      <c r="D116" s="121"/>
      <c r="E116" s="121"/>
      <c r="F116" s="121"/>
      <c r="G116" s="121"/>
      <c r="H116" s="121"/>
      <c r="I116" s="121"/>
      <c r="J116" s="121"/>
      <c r="K116" s="121"/>
      <c r="L116" s="121"/>
      <c r="M116" s="121"/>
      <c r="N116" s="121"/>
      <c r="O116" s="121"/>
      <c r="P116" s="121"/>
    </row>
    <row r="117" spans="1:16" x14ac:dyDescent="0.2">
      <c r="A117" s="284"/>
      <c r="B117" s="121"/>
      <c r="C117" s="121"/>
      <c r="D117" s="121"/>
      <c r="E117" s="121"/>
      <c r="F117" s="121"/>
      <c r="G117" s="121"/>
      <c r="H117" s="121"/>
      <c r="I117" s="121"/>
      <c r="J117" s="121"/>
      <c r="K117" s="121"/>
      <c r="L117" s="121"/>
      <c r="M117" s="121"/>
      <c r="N117" s="121"/>
      <c r="O117" s="121"/>
      <c r="P117" s="121"/>
    </row>
    <row r="118" spans="1:16" x14ac:dyDescent="0.2">
      <c r="A118" s="284"/>
      <c r="B118" s="121"/>
      <c r="C118" s="121"/>
      <c r="D118" s="121"/>
      <c r="E118" s="121"/>
      <c r="F118" s="121"/>
      <c r="G118" s="121"/>
      <c r="H118" s="121"/>
      <c r="I118" s="121"/>
      <c r="J118" s="121"/>
      <c r="K118" s="121"/>
      <c r="L118" s="121"/>
      <c r="M118" s="121"/>
      <c r="N118" s="121"/>
      <c r="O118" s="121"/>
      <c r="P118" s="121"/>
    </row>
    <row r="119" spans="1:16" x14ac:dyDescent="0.2">
      <c r="A119" s="284"/>
      <c r="B119" s="121"/>
      <c r="C119" s="121"/>
      <c r="D119" s="121"/>
      <c r="E119" s="121"/>
      <c r="F119" s="121"/>
      <c r="G119" s="121"/>
      <c r="H119" s="121"/>
      <c r="I119" s="121"/>
      <c r="J119" s="121"/>
      <c r="K119" s="121"/>
      <c r="L119" s="121"/>
      <c r="M119" s="121"/>
      <c r="N119" s="121"/>
      <c r="O119" s="121"/>
      <c r="P119" s="121"/>
    </row>
    <row r="120" spans="1:16" x14ac:dyDescent="0.2">
      <c r="A120" s="284"/>
      <c r="B120" s="121"/>
      <c r="C120" s="121"/>
      <c r="D120" s="121"/>
      <c r="E120" s="121"/>
      <c r="F120" s="121"/>
      <c r="G120" s="121"/>
      <c r="H120" s="121"/>
      <c r="I120" s="121"/>
      <c r="J120" s="121"/>
      <c r="K120" s="121"/>
      <c r="L120" s="121"/>
      <c r="M120" s="121"/>
      <c r="N120" s="121"/>
      <c r="O120" s="121"/>
      <c r="P120" s="121"/>
    </row>
    <row r="121" spans="1:16" x14ac:dyDescent="0.2">
      <c r="A121" s="285"/>
      <c r="B121" s="123"/>
      <c r="C121" s="123"/>
      <c r="D121" s="123"/>
      <c r="E121" s="123"/>
      <c r="F121" s="123"/>
      <c r="G121" s="123"/>
      <c r="H121" s="123"/>
      <c r="I121" s="123"/>
      <c r="J121" s="123"/>
      <c r="K121" s="123"/>
      <c r="L121" s="123"/>
      <c r="M121" s="123"/>
      <c r="N121" s="123"/>
      <c r="O121" s="123"/>
      <c r="P121" s="123"/>
    </row>
    <row r="122" spans="1:16" x14ac:dyDescent="0.2">
      <c r="A122" s="285"/>
      <c r="B122" s="123"/>
      <c r="C122" s="123"/>
      <c r="D122" s="123"/>
      <c r="E122" s="123"/>
      <c r="F122" s="123"/>
      <c r="G122" s="123"/>
      <c r="H122" s="123"/>
      <c r="I122" s="123"/>
      <c r="J122" s="123"/>
      <c r="K122" s="123"/>
      <c r="L122" s="123"/>
      <c r="M122" s="123"/>
      <c r="N122" s="123"/>
      <c r="O122" s="123"/>
      <c r="P122" s="123"/>
    </row>
    <row r="123" spans="1:16" x14ac:dyDescent="0.2">
      <c r="A123" s="285"/>
      <c r="B123" s="123"/>
      <c r="C123" s="123"/>
      <c r="D123" s="123"/>
      <c r="E123" s="123"/>
      <c r="F123" s="123"/>
      <c r="G123" s="123"/>
      <c r="H123" s="123"/>
      <c r="I123" s="123"/>
      <c r="J123" s="123"/>
      <c r="K123" s="123"/>
      <c r="L123" s="123"/>
      <c r="M123" s="123"/>
      <c r="N123" s="123"/>
      <c r="O123" s="123"/>
      <c r="P123" s="123"/>
    </row>
    <row r="124" spans="1:16" x14ac:dyDescent="0.2">
      <c r="A124" s="285"/>
      <c r="B124" s="123"/>
      <c r="C124" s="123"/>
      <c r="D124" s="123"/>
      <c r="E124" s="123"/>
      <c r="F124" s="123"/>
      <c r="G124" s="123"/>
      <c r="H124" s="123"/>
      <c r="I124" s="123"/>
      <c r="J124" s="123"/>
      <c r="K124" s="123"/>
      <c r="L124" s="123"/>
      <c r="M124" s="123"/>
      <c r="N124" s="123"/>
      <c r="O124" s="123"/>
      <c r="P124" s="123"/>
    </row>
    <row r="125" spans="1:16" x14ac:dyDescent="0.2">
      <c r="A125" s="285"/>
      <c r="B125" s="123"/>
      <c r="C125" s="123"/>
      <c r="D125" s="123"/>
      <c r="E125" s="123"/>
      <c r="F125" s="123"/>
      <c r="G125" s="123"/>
      <c r="H125" s="123"/>
      <c r="I125" s="123"/>
      <c r="J125" s="123"/>
      <c r="K125" s="123"/>
      <c r="L125" s="123"/>
      <c r="M125" s="123"/>
      <c r="N125" s="123"/>
      <c r="O125" s="123"/>
      <c r="P125" s="123"/>
    </row>
    <row r="126" spans="1:16" x14ac:dyDescent="0.2">
      <c r="A126" s="285"/>
      <c r="B126" s="123"/>
      <c r="C126" s="123"/>
      <c r="D126" s="123"/>
      <c r="E126" s="123"/>
      <c r="F126" s="123"/>
      <c r="G126" s="123"/>
      <c r="H126" s="123"/>
      <c r="I126" s="123"/>
      <c r="J126" s="123"/>
      <c r="K126" s="123"/>
      <c r="L126" s="123"/>
      <c r="M126" s="123"/>
      <c r="N126" s="123"/>
      <c r="O126" s="123"/>
      <c r="P126" s="123"/>
    </row>
    <row r="127" spans="1:16" x14ac:dyDescent="0.2">
      <c r="A127" s="285"/>
      <c r="B127" s="123"/>
      <c r="C127" s="123"/>
      <c r="D127" s="123"/>
      <c r="E127" s="123"/>
      <c r="F127" s="123"/>
      <c r="G127" s="123"/>
      <c r="H127" s="123"/>
      <c r="I127" s="123"/>
      <c r="J127" s="123"/>
      <c r="K127" s="123"/>
      <c r="L127" s="123"/>
      <c r="M127" s="123"/>
      <c r="N127" s="123"/>
      <c r="O127" s="123"/>
      <c r="P127" s="123"/>
    </row>
    <row r="128" spans="1:16" x14ac:dyDescent="0.2">
      <c r="A128" s="285"/>
      <c r="B128" s="123"/>
      <c r="C128" s="123"/>
      <c r="D128" s="123"/>
      <c r="E128" s="123"/>
      <c r="F128" s="123"/>
      <c r="G128" s="123"/>
      <c r="H128" s="123"/>
      <c r="I128" s="123"/>
      <c r="J128" s="123"/>
      <c r="K128" s="123"/>
      <c r="L128" s="123"/>
      <c r="M128" s="123"/>
      <c r="N128" s="123"/>
      <c r="O128" s="123"/>
      <c r="P128" s="123"/>
    </row>
    <row r="129" spans="1:16" x14ac:dyDescent="0.2">
      <c r="A129" s="285"/>
      <c r="B129" s="123"/>
      <c r="C129" s="123"/>
      <c r="D129" s="123"/>
      <c r="E129" s="123"/>
      <c r="F129" s="123"/>
      <c r="G129" s="123"/>
      <c r="H129" s="123"/>
      <c r="I129" s="123"/>
      <c r="J129" s="123"/>
      <c r="K129" s="123"/>
      <c r="L129" s="123"/>
      <c r="M129" s="123"/>
      <c r="N129" s="123"/>
      <c r="O129" s="123"/>
      <c r="P129" s="123"/>
    </row>
    <row r="130" spans="1:16" x14ac:dyDescent="0.2">
      <c r="A130" s="285"/>
      <c r="B130" s="123"/>
      <c r="C130" s="123"/>
      <c r="D130" s="123"/>
      <c r="E130" s="123"/>
      <c r="F130" s="123"/>
      <c r="G130" s="123"/>
      <c r="H130" s="123"/>
      <c r="I130" s="123"/>
      <c r="J130" s="123"/>
      <c r="K130" s="123"/>
      <c r="L130" s="123"/>
      <c r="M130" s="123"/>
      <c r="N130" s="123"/>
      <c r="O130" s="123"/>
      <c r="P130" s="123"/>
    </row>
    <row r="131" spans="1:16" x14ac:dyDescent="0.2">
      <c r="A131" s="285"/>
      <c r="B131" s="123"/>
      <c r="C131" s="123"/>
      <c r="D131" s="123"/>
      <c r="E131" s="123"/>
      <c r="F131" s="123"/>
      <c r="G131" s="123"/>
      <c r="H131" s="123"/>
      <c r="I131" s="123"/>
      <c r="J131" s="123"/>
      <c r="K131" s="123"/>
      <c r="L131" s="123"/>
      <c r="M131" s="123"/>
      <c r="N131" s="123"/>
      <c r="O131" s="123"/>
      <c r="P131" s="123"/>
    </row>
    <row r="132" spans="1:16" x14ac:dyDescent="0.2">
      <c r="A132" s="285"/>
      <c r="B132" s="123"/>
      <c r="C132" s="123"/>
      <c r="D132" s="123"/>
      <c r="E132" s="123"/>
      <c r="F132" s="123"/>
      <c r="G132" s="123"/>
      <c r="H132" s="123"/>
      <c r="I132" s="123"/>
      <c r="J132" s="123"/>
      <c r="K132" s="123"/>
      <c r="L132" s="123"/>
      <c r="M132" s="123"/>
      <c r="N132" s="123"/>
      <c r="O132" s="123"/>
      <c r="P132" s="123"/>
    </row>
    <row r="133" spans="1:16" x14ac:dyDescent="0.2">
      <c r="A133" s="285"/>
      <c r="B133" s="123"/>
      <c r="C133" s="123"/>
      <c r="D133" s="123"/>
      <c r="E133" s="123"/>
      <c r="F133" s="123"/>
      <c r="G133" s="123"/>
      <c r="H133" s="123"/>
      <c r="I133" s="123"/>
      <c r="J133" s="123"/>
      <c r="K133" s="123"/>
      <c r="L133" s="123"/>
      <c r="M133" s="123"/>
      <c r="N133" s="123"/>
      <c r="O133" s="123"/>
      <c r="P133" s="123"/>
    </row>
    <row r="134" spans="1:16" x14ac:dyDescent="0.2">
      <c r="A134" s="285"/>
      <c r="B134" s="123"/>
      <c r="C134" s="123"/>
      <c r="D134" s="123"/>
      <c r="E134" s="123"/>
      <c r="F134" s="123"/>
      <c r="G134" s="123"/>
      <c r="H134" s="123"/>
      <c r="I134" s="123"/>
      <c r="J134" s="123"/>
      <c r="K134" s="123"/>
      <c r="L134" s="123"/>
      <c r="M134" s="123"/>
      <c r="N134" s="123"/>
      <c r="O134" s="123"/>
      <c r="P134" s="123"/>
    </row>
    <row r="135" spans="1:16" x14ac:dyDescent="0.2">
      <c r="A135" s="285"/>
      <c r="B135" s="123"/>
      <c r="C135" s="123"/>
      <c r="D135" s="123"/>
      <c r="E135" s="123"/>
      <c r="F135" s="123"/>
      <c r="G135" s="123"/>
      <c r="H135" s="123"/>
      <c r="I135" s="123"/>
      <c r="J135" s="123"/>
      <c r="K135" s="123"/>
      <c r="L135" s="123"/>
      <c r="M135" s="123"/>
      <c r="N135" s="123"/>
      <c r="O135" s="123"/>
      <c r="P135" s="123"/>
    </row>
    <row r="136" spans="1:16" x14ac:dyDescent="0.2">
      <c r="A136" s="285"/>
      <c r="B136" s="123"/>
      <c r="C136" s="123"/>
      <c r="D136" s="123"/>
      <c r="E136" s="123"/>
      <c r="F136" s="123"/>
      <c r="G136" s="123"/>
      <c r="H136" s="123"/>
      <c r="I136" s="123"/>
      <c r="J136" s="123"/>
      <c r="K136" s="123"/>
      <c r="L136" s="123"/>
      <c r="M136" s="123"/>
      <c r="N136" s="123"/>
      <c r="O136" s="123"/>
      <c r="P136" s="123"/>
    </row>
    <row r="137" spans="1:16" x14ac:dyDescent="0.2">
      <c r="A137" s="285"/>
      <c r="B137" s="123"/>
      <c r="C137" s="123"/>
      <c r="D137" s="123"/>
      <c r="E137" s="123"/>
      <c r="F137" s="123"/>
      <c r="G137" s="123"/>
      <c r="H137" s="123"/>
      <c r="I137" s="123"/>
      <c r="J137" s="123"/>
      <c r="K137" s="123"/>
      <c r="L137" s="123"/>
      <c r="M137" s="123"/>
      <c r="N137" s="123"/>
      <c r="O137" s="123"/>
      <c r="P137" s="123"/>
    </row>
    <row r="138" spans="1:16" x14ac:dyDescent="0.25">
      <c r="A138" s="286"/>
      <c r="B138" s="68"/>
      <c r="C138" s="68"/>
      <c r="D138" s="68"/>
      <c r="E138" s="68"/>
      <c r="F138" s="68"/>
      <c r="G138" s="68"/>
      <c r="H138" s="68"/>
      <c r="I138" s="68"/>
      <c r="J138" s="68"/>
    </row>
    <row r="139" spans="1:16" x14ac:dyDescent="0.25">
      <c r="A139" s="286"/>
      <c r="B139" s="68"/>
      <c r="C139" s="68"/>
      <c r="D139" s="68"/>
      <c r="E139" s="68"/>
      <c r="F139" s="68"/>
      <c r="G139" s="68"/>
      <c r="H139" s="68"/>
      <c r="I139" s="68"/>
      <c r="J139" s="68"/>
    </row>
    <row r="140" spans="1:16" x14ac:dyDescent="0.25">
      <c r="A140" s="286"/>
      <c r="B140" s="68"/>
      <c r="C140" s="68"/>
      <c r="D140" s="68"/>
      <c r="E140" s="68"/>
      <c r="F140" s="68"/>
      <c r="G140" s="68"/>
      <c r="H140" s="68"/>
      <c r="I140" s="68"/>
      <c r="J140" s="68"/>
    </row>
    <row r="141" spans="1:16" x14ac:dyDescent="0.25">
      <c r="A141" s="286"/>
      <c r="B141" s="68"/>
      <c r="C141" s="68"/>
      <c r="D141" s="68"/>
      <c r="E141" s="68"/>
      <c r="F141" s="68"/>
      <c r="G141" s="68"/>
      <c r="H141" s="68"/>
      <c r="I141" s="68"/>
      <c r="J141" s="68"/>
    </row>
    <row r="142" spans="1:16" x14ac:dyDescent="0.25">
      <c r="A142" s="286"/>
      <c r="B142" s="68"/>
      <c r="C142" s="68"/>
      <c r="D142" s="68"/>
      <c r="E142" s="68"/>
      <c r="F142" s="68"/>
      <c r="G142" s="68"/>
      <c r="H142" s="68"/>
      <c r="I142" s="68"/>
      <c r="J142" s="68"/>
    </row>
    <row r="143" spans="1:16" x14ac:dyDescent="0.25">
      <c r="A143" s="286"/>
      <c r="B143" s="68"/>
      <c r="C143" s="68"/>
      <c r="D143" s="68"/>
      <c r="E143" s="68"/>
      <c r="F143" s="68"/>
      <c r="G143" s="68"/>
      <c r="H143" s="68"/>
      <c r="I143" s="68"/>
      <c r="J143" s="68"/>
    </row>
    <row r="144" spans="1:16" x14ac:dyDescent="0.25">
      <c r="A144" s="286"/>
      <c r="B144" s="68"/>
      <c r="C144" s="68"/>
      <c r="D144" s="68"/>
      <c r="E144" s="68"/>
      <c r="F144" s="68"/>
      <c r="G144" s="68"/>
      <c r="H144" s="68"/>
      <c r="I144" s="68"/>
      <c r="J144" s="68"/>
    </row>
    <row r="145" spans="1:10" x14ac:dyDescent="0.25">
      <c r="A145" s="286"/>
      <c r="B145" s="68"/>
      <c r="C145" s="68"/>
      <c r="D145" s="68"/>
      <c r="E145" s="68"/>
      <c r="F145" s="68"/>
      <c r="G145" s="68"/>
      <c r="H145" s="68"/>
      <c r="I145" s="68"/>
      <c r="J145" s="68"/>
    </row>
    <row r="146" spans="1:10" x14ac:dyDescent="0.25">
      <c r="A146" s="286"/>
      <c r="B146" s="68"/>
      <c r="C146" s="68"/>
      <c r="D146" s="68"/>
      <c r="E146" s="68"/>
      <c r="F146" s="68"/>
      <c r="G146" s="68"/>
      <c r="H146" s="68"/>
      <c r="I146" s="68"/>
      <c r="J146" s="68"/>
    </row>
    <row r="147" spans="1:10" x14ac:dyDescent="0.25">
      <c r="A147" s="286"/>
      <c r="B147" s="68"/>
      <c r="C147" s="68"/>
      <c r="D147" s="68"/>
      <c r="E147" s="68"/>
      <c r="F147" s="68"/>
      <c r="G147" s="68"/>
      <c r="H147" s="68"/>
      <c r="I147" s="68"/>
      <c r="J147" s="68"/>
    </row>
    <row r="148" spans="1:10" x14ac:dyDescent="0.25">
      <c r="A148" s="286"/>
      <c r="B148" s="68"/>
      <c r="C148" s="68"/>
      <c r="D148" s="68"/>
      <c r="E148" s="68"/>
      <c r="F148" s="68"/>
      <c r="G148" s="68"/>
      <c r="H148" s="68"/>
      <c r="I148" s="68"/>
      <c r="J148" s="68"/>
    </row>
    <row r="149" spans="1:10" x14ac:dyDescent="0.25">
      <c r="A149" s="286"/>
      <c r="B149" s="68"/>
      <c r="C149" s="68"/>
      <c r="D149" s="68"/>
      <c r="E149" s="68"/>
      <c r="F149" s="68"/>
      <c r="G149" s="68"/>
      <c r="H149" s="68"/>
      <c r="I149" s="68"/>
      <c r="J149" s="68"/>
    </row>
    <row r="150" spans="1:10" x14ac:dyDescent="0.25">
      <c r="A150" s="286"/>
      <c r="B150" s="68"/>
      <c r="C150" s="68"/>
      <c r="D150" s="68"/>
      <c r="E150" s="68"/>
      <c r="F150" s="68"/>
      <c r="G150" s="68"/>
      <c r="H150" s="68"/>
      <c r="I150" s="68"/>
      <c r="J150" s="68"/>
    </row>
    <row r="151" spans="1:10" x14ac:dyDescent="0.25">
      <c r="A151" s="286"/>
      <c r="B151" s="68"/>
      <c r="C151" s="68"/>
      <c r="D151" s="68"/>
      <c r="E151" s="68"/>
      <c r="F151" s="68"/>
      <c r="G151" s="68"/>
      <c r="H151" s="68"/>
      <c r="I151" s="68"/>
      <c r="J151" s="68"/>
    </row>
    <row r="152" spans="1:10" x14ac:dyDescent="0.25">
      <c r="A152" s="286"/>
      <c r="B152" s="68"/>
      <c r="C152" s="68"/>
      <c r="D152" s="68"/>
      <c r="E152" s="68"/>
      <c r="F152" s="68"/>
      <c r="G152" s="68"/>
      <c r="H152" s="68"/>
      <c r="I152" s="68"/>
      <c r="J152" s="68"/>
    </row>
    <row r="153" spans="1:10" x14ac:dyDescent="0.25">
      <c r="A153" s="286"/>
      <c r="B153" s="68"/>
      <c r="C153" s="68"/>
      <c r="D153" s="68"/>
      <c r="E153" s="68"/>
      <c r="F153" s="68"/>
      <c r="G153" s="68"/>
      <c r="H153" s="68"/>
      <c r="I153" s="68"/>
      <c r="J153" s="68"/>
    </row>
    <row r="154" spans="1:10" x14ac:dyDescent="0.25">
      <c r="A154" s="286"/>
      <c r="B154" s="68"/>
      <c r="C154" s="68"/>
      <c r="D154" s="68"/>
      <c r="E154" s="68"/>
      <c r="F154" s="68"/>
      <c r="G154" s="68"/>
      <c r="H154" s="68"/>
      <c r="I154" s="68"/>
      <c r="J154" s="68"/>
    </row>
    <row r="155" spans="1:10" x14ac:dyDescent="0.25">
      <c r="A155" s="286"/>
      <c r="B155" s="68"/>
      <c r="C155" s="68"/>
      <c r="D155" s="68"/>
      <c r="E155" s="68"/>
      <c r="F155" s="68"/>
      <c r="G155" s="68"/>
      <c r="H155" s="68"/>
      <c r="I155" s="68"/>
      <c r="J155" s="68"/>
    </row>
    <row r="156" spans="1:10" x14ac:dyDescent="0.25">
      <c r="A156" s="286"/>
      <c r="B156" s="68"/>
      <c r="C156" s="68"/>
      <c r="D156" s="68"/>
      <c r="E156" s="68"/>
      <c r="F156" s="68"/>
      <c r="G156" s="68"/>
      <c r="H156" s="68"/>
      <c r="I156" s="68"/>
      <c r="J156" s="68"/>
    </row>
    <row r="157" spans="1:10" x14ac:dyDescent="0.25">
      <c r="A157" s="286"/>
      <c r="B157" s="68"/>
      <c r="C157" s="68"/>
      <c r="D157" s="68"/>
      <c r="E157" s="68"/>
      <c r="F157" s="68"/>
      <c r="G157" s="68"/>
      <c r="H157" s="68"/>
      <c r="I157" s="68"/>
      <c r="J157" s="68"/>
    </row>
    <row r="158" spans="1:10" x14ac:dyDescent="0.25">
      <c r="A158" s="286"/>
      <c r="B158" s="68"/>
      <c r="C158" s="68"/>
      <c r="D158" s="68"/>
      <c r="E158" s="68"/>
      <c r="F158" s="68"/>
      <c r="G158" s="68"/>
      <c r="H158" s="68"/>
      <c r="I158" s="68"/>
      <c r="J158" s="68"/>
    </row>
    <row r="159" spans="1:10" x14ac:dyDescent="0.25">
      <c r="A159" s="286"/>
      <c r="B159" s="68"/>
      <c r="C159" s="68"/>
      <c r="D159" s="68"/>
      <c r="E159" s="68"/>
      <c r="F159" s="68"/>
      <c r="G159" s="68"/>
      <c r="H159" s="68"/>
      <c r="I159" s="68"/>
      <c r="J159" s="68"/>
    </row>
    <row r="160" spans="1:10" x14ac:dyDescent="0.25">
      <c r="A160" s="286"/>
      <c r="B160" s="68"/>
      <c r="C160" s="68"/>
      <c r="D160" s="68"/>
      <c r="E160" s="68"/>
      <c r="F160" s="68"/>
      <c r="G160" s="68"/>
      <c r="H160" s="68"/>
      <c r="I160" s="68"/>
      <c r="J160" s="68"/>
    </row>
    <row r="161" spans="1:10" x14ac:dyDescent="0.25">
      <c r="A161" s="286"/>
      <c r="B161" s="68"/>
      <c r="C161" s="68"/>
      <c r="D161" s="68"/>
      <c r="E161" s="68"/>
      <c r="F161" s="68"/>
      <c r="G161" s="68"/>
      <c r="H161" s="68"/>
      <c r="I161" s="68"/>
      <c r="J161" s="68"/>
    </row>
    <row r="162" spans="1:10" x14ac:dyDescent="0.25">
      <c r="A162" s="286"/>
      <c r="B162" s="68"/>
      <c r="C162" s="68"/>
      <c r="D162" s="68"/>
      <c r="E162" s="68"/>
      <c r="F162" s="68"/>
      <c r="G162" s="68"/>
      <c r="H162" s="68"/>
      <c r="I162" s="68"/>
      <c r="J162" s="68"/>
    </row>
    <row r="163" spans="1:10" x14ac:dyDescent="0.25">
      <c r="A163" s="286"/>
      <c r="B163" s="68"/>
      <c r="C163" s="68"/>
      <c r="D163" s="68"/>
      <c r="E163" s="68"/>
      <c r="F163" s="68"/>
      <c r="G163" s="68"/>
      <c r="H163" s="68"/>
      <c r="I163" s="68"/>
      <c r="J163" s="68"/>
    </row>
    <row r="164" spans="1:10" x14ac:dyDescent="0.25">
      <c r="A164" s="286"/>
      <c r="B164" s="68"/>
      <c r="C164" s="68"/>
      <c r="D164" s="68"/>
      <c r="E164" s="68"/>
      <c r="F164" s="68"/>
      <c r="G164" s="68"/>
      <c r="H164" s="68"/>
      <c r="I164" s="68"/>
      <c r="J164" s="68"/>
    </row>
    <row r="165" spans="1:10" x14ac:dyDescent="0.25">
      <c r="A165" s="286"/>
      <c r="B165" s="68"/>
      <c r="C165" s="68"/>
      <c r="D165" s="68"/>
      <c r="E165" s="68"/>
      <c r="F165" s="68"/>
      <c r="G165" s="68"/>
      <c r="H165" s="68"/>
      <c r="I165" s="68"/>
      <c r="J165" s="68"/>
    </row>
    <row r="166" spans="1:10" x14ac:dyDescent="0.25">
      <c r="A166" s="286"/>
      <c r="B166" s="68"/>
      <c r="C166" s="68"/>
      <c r="D166" s="68"/>
      <c r="E166" s="68"/>
      <c r="F166" s="68"/>
      <c r="G166" s="68"/>
      <c r="H166" s="68"/>
      <c r="I166" s="68"/>
      <c r="J166" s="68"/>
    </row>
    <row r="167" spans="1:10" x14ac:dyDescent="0.25">
      <c r="A167" s="286"/>
      <c r="B167" s="68"/>
      <c r="C167" s="68"/>
      <c r="D167" s="68"/>
      <c r="E167" s="68"/>
      <c r="F167" s="68"/>
      <c r="G167" s="68"/>
      <c r="H167" s="68"/>
      <c r="I167" s="68"/>
      <c r="J167" s="68"/>
    </row>
    <row r="168" spans="1:10" x14ac:dyDescent="0.25">
      <c r="A168" s="286"/>
      <c r="B168" s="68"/>
      <c r="C168" s="68"/>
      <c r="D168" s="68"/>
      <c r="E168" s="68"/>
      <c r="F168" s="68"/>
      <c r="G168" s="68"/>
      <c r="H168" s="68"/>
      <c r="I168" s="68"/>
      <c r="J168" s="68"/>
    </row>
    <row r="169" spans="1:10" x14ac:dyDescent="0.25">
      <c r="A169" s="286"/>
      <c r="B169" s="68"/>
      <c r="C169" s="68"/>
      <c r="D169" s="68"/>
      <c r="E169" s="68"/>
      <c r="F169" s="68"/>
      <c r="G169" s="68"/>
      <c r="H169" s="68"/>
      <c r="I169" s="68"/>
      <c r="J169" s="68"/>
    </row>
    <row r="170" spans="1:10" x14ac:dyDescent="0.25">
      <c r="A170" s="286"/>
      <c r="B170" s="68"/>
      <c r="C170" s="68"/>
      <c r="D170" s="68"/>
      <c r="E170" s="68"/>
      <c r="F170" s="68"/>
      <c r="G170" s="68"/>
      <c r="H170" s="68"/>
      <c r="I170" s="68"/>
      <c r="J170" s="68"/>
    </row>
    <row r="171" spans="1:10" x14ac:dyDescent="0.25">
      <c r="A171" s="286"/>
      <c r="B171" s="68"/>
      <c r="C171" s="68"/>
      <c r="D171" s="68"/>
      <c r="E171" s="68"/>
      <c r="F171" s="68"/>
      <c r="G171" s="68"/>
      <c r="H171" s="68"/>
      <c r="I171" s="68"/>
      <c r="J171" s="68"/>
    </row>
    <row r="172" spans="1:10" x14ac:dyDescent="0.25">
      <c r="A172" s="286"/>
      <c r="B172" s="68"/>
      <c r="C172" s="68"/>
      <c r="D172" s="68"/>
      <c r="E172" s="68"/>
      <c r="F172" s="68"/>
      <c r="G172" s="68"/>
      <c r="H172" s="68"/>
      <c r="I172" s="68"/>
      <c r="J172" s="68"/>
    </row>
    <row r="173" spans="1:10" x14ac:dyDescent="0.25">
      <c r="A173" s="286"/>
      <c r="B173" s="68"/>
      <c r="C173" s="68"/>
      <c r="D173" s="68"/>
      <c r="E173" s="68"/>
      <c r="F173" s="68"/>
      <c r="G173" s="68"/>
      <c r="H173" s="68"/>
      <c r="I173" s="68"/>
      <c r="J173" s="68"/>
    </row>
    <row r="174" spans="1:10" x14ac:dyDescent="0.25">
      <c r="A174" s="286"/>
      <c r="B174" s="68"/>
      <c r="C174" s="68"/>
      <c r="D174" s="68"/>
      <c r="E174" s="68"/>
      <c r="F174" s="68"/>
      <c r="G174" s="68"/>
      <c r="H174" s="68"/>
      <c r="I174" s="68"/>
      <c r="J174" s="68"/>
    </row>
    <row r="175" spans="1:10" x14ac:dyDescent="0.25">
      <c r="A175" s="286"/>
      <c r="B175" s="68"/>
      <c r="C175" s="68"/>
      <c r="D175" s="68"/>
      <c r="E175" s="68"/>
      <c r="F175" s="68"/>
      <c r="G175" s="68"/>
      <c r="H175" s="68"/>
      <c r="I175" s="68"/>
      <c r="J175" s="68"/>
    </row>
    <row r="176" spans="1:10" x14ac:dyDescent="0.25">
      <c r="A176" s="286"/>
      <c r="B176" s="68"/>
      <c r="C176" s="68"/>
      <c r="D176" s="68"/>
      <c r="E176" s="68"/>
      <c r="F176" s="68"/>
      <c r="G176" s="68"/>
      <c r="H176" s="68"/>
      <c r="I176" s="68"/>
      <c r="J176" s="68"/>
    </row>
    <row r="177" spans="1:10" x14ac:dyDescent="0.25">
      <c r="A177" s="286"/>
      <c r="B177" s="68"/>
      <c r="C177" s="68"/>
      <c r="D177" s="68"/>
      <c r="E177" s="68"/>
      <c r="F177" s="68"/>
      <c r="G177" s="68"/>
      <c r="H177" s="68"/>
      <c r="I177" s="68"/>
      <c r="J177" s="68"/>
    </row>
    <row r="178" spans="1:10" x14ac:dyDescent="0.25">
      <c r="A178" s="286"/>
      <c r="B178" s="68"/>
      <c r="C178" s="68"/>
      <c r="D178" s="68"/>
      <c r="E178" s="68"/>
      <c r="F178" s="68"/>
      <c r="G178" s="68"/>
      <c r="H178" s="68"/>
      <c r="I178" s="68"/>
      <c r="J178" s="68"/>
    </row>
    <row r="179" spans="1:10" x14ac:dyDescent="0.25">
      <c r="A179" s="286"/>
      <c r="B179" s="68"/>
      <c r="C179" s="68"/>
      <c r="D179" s="68"/>
      <c r="E179" s="68"/>
      <c r="F179" s="68"/>
      <c r="G179" s="68"/>
      <c r="H179" s="68"/>
      <c r="I179" s="68"/>
      <c r="J179" s="68"/>
    </row>
    <row r="180" spans="1:10" x14ac:dyDescent="0.25">
      <c r="A180" s="286"/>
      <c r="B180" s="68"/>
      <c r="C180" s="68"/>
      <c r="D180" s="68"/>
      <c r="E180" s="68"/>
      <c r="F180" s="68"/>
      <c r="G180" s="68"/>
      <c r="H180" s="68"/>
      <c r="I180" s="68"/>
      <c r="J180" s="68"/>
    </row>
    <row r="181" spans="1:10" x14ac:dyDescent="0.25">
      <c r="A181" s="286"/>
      <c r="B181" s="68"/>
      <c r="C181" s="68"/>
      <c r="D181" s="68"/>
      <c r="E181" s="68"/>
      <c r="F181" s="68"/>
      <c r="G181" s="68"/>
      <c r="H181" s="68"/>
      <c r="I181" s="68"/>
      <c r="J181" s="68"/>
    </row>
    <row r="182" spans="1:10" x14ac:dyDescent="0.25">
      <c r="A182" s="286"/>
      <c r="B182" s="68"/>
      <c r="C182" s="68"/>
      <c r="D182" s="68"/>
      <c r="E182" s="68"/>
      <c r="F182" s="68"/>
      <c r="G182" s="68"/>
      <c r="H182" s="68"/>
      <c r="I182" s="68"/>
      <c r="J182" s="68"/>
    </row>
    <row r="183" spans="1:10" x14ac:dyDescent="0.25">
      <c r="A183" s="286"/>
      <c r="B183" s="68"/>
      <c r="C183" s="68"/>
      <c r="D183" s="68"/>
      <c r="E183" s="68"/>
      <c r="F183" s="68"/>
      <c r="G183" s="68"/>
      <c r="H183" s="68"/>
      <c r="I183" s="68"/>
      <c r="J183" s="68"/>
    </row>
    <row r="184" spans="1:10" x14ac:dyDescent="0.25">
      <c r="A184" s="286"/>
      <c r="B184" s="68"/>
      <c r="C184" s="68"/>
      <c r="D184" s="68"/>
      <c r="E184" s="68"/>
      <c r="F184" s="68"/>
      <c r="G184" s="68"/>
      <c r="H184" s="68"/>
      <c r="I184" s="68"/>
      <c r="J184" s="68"/>
    </row>
    <row r="185" spans="1:10" x14ac:dyDescent="0.25">
      <c r="A185" s="286"/>
      <c r="B185" s="68"/>
      <c r="C185" s="68"/>
      <c r="D185" s="68"/>
      <c r="E185" s="68"/>
      <c r="F185" s="68"/>
      <c r="G185" s="68"/>
      <c r="H185" s="68"/>
      <c r="I185" s="68"/>
      <c r="J185" s="68"/>
    </row>
    <row r="186" spans="1:10" x14ac:dyDescent="0.25">
      <c r="A186" s="286"/>
      <c r="B186" s="68"/>
      <c r="C186" s="68"/>
      <c r="D186" s="68"/>
      <c r="E186" s="68"/>
      <c r="F186" s="68"/>
      <c r="G186" s="68"/>
      <c r="H186" s="68"/>
      <c r="I186" s="68"/>
      <c r="J186" s="68"/>
    </row>
    <row r="187" spans="1:10" x14ac:dyDescent="0.25">
      <c r="A187" s="286"/>
      <c r="B187" s="68"/>
      <c r="C187" s="68"/>
      <c r="D187" s="68"/>
      <c r="E187" s="68"/>
      <c r="F187" s="68"/>
      <c r="G187" s="68"/>
      <c r="H187" s="68"/>
      <c r="I187" s="68"/>
      <c r="J187" s="68"/>
    </row>
    <row r="188" spans="1:10" x14ac:dyDescent="0.25">
      <c r="A188" s="286"/>
      <c r="B188" s="68"/>
      <c r="C188" s="68"/>
      <c r="D188" s="68"/>
      <c r="E188" s="68"/>
      <c r="F188" s="68"/>
      <c r="G188" s="68"/>
      <c r="H188" s="68"/>
      <c r="I188" s="68"/>
      <c r="J188" s="68"/>
    </row>
    <row r="189" spans="1:10" x14ac:dyDescent="0.25">
      <c r="A189" s="286"/>
      <c r="B189" s="68"/>
      <c r="C189" s="68"/>
      <c r="D189" s="68"/>
      <c r="E189" s="68"/>
      <c r="F189" s="68"/>
      <c r="G189" s="68"/>
      <c r="H189" s="68"/>
      <c r="I189" s="68"/>
      <c r="J189" s="68"/>
    </row>
    <row r="190" spans="1:10" x14ac:dyDescent="0.25">
      <c r="A190" s="286"/>
      <c r="B190" s="68"/>
      <c r="C190" s="68"/>
      <c r="D190" s="68"/>
      <c r="E190" s="68"/>
      <c r="F190" s="68"/>
      <c r="G190" s="68"/>
      <c r="H190" s="68"/>
      <c r="I190" s="68"/>
      <c r="J190" s="68"/>
    </row>
    <row r="191" spans="1:10" x14ac:dyDescent="0.25">
      <c r="A191" s="286"/>
      <c r="B191" s="68"/>
      <c r="C191" s="68"/>
      <c r="D191" s="68"/>
      <c r="E191" s="68"/>
      <c r="F191" s="68"/>
      <c r="G191" s="68"/>
      <c r="H191" s="68"/>
      <c r="I191" s="68"/>
      <c r="J191" s="68"/>
    </row>
    <row r="192" spans="1:10" x14ac:dyDescent="0.25">
      <c r="A192" s="286"/>
      <c r="B192" s="68"/>
      <c r="C192" s="68"/>
      <c r="D192" s="68"/>
      <c r="E192" s="68"/>
      <c r="F192" s="68"/>
      <c r="G192" s="68"/>
      <c r="H192" s="68"/>
      <c r="I192" s="68"/>
      <c r="J192" s="68"/>
    </row>
    <row r="193" spans="1:10" x14ac:dyDescent="0.25">
      <c r="A193" s="286"/>
      <c r="B193" s="68"/>
      <c r="C193" s="68"/>
      <c r="D193" s="68"/>
      <c r="E193" s="68"/>
      <c r="F193" s="68"/>
      <c r="G193" s="68"/>
      <c r="H193" s="68"/>
      <c r="I193" s="68"/>
      <c r="J193" s="68"/>
    </row>
    <row r="194" spans="1:10" x14ac:dyDescent="0.25">
      <c r="A194" s="286"/>
      <c r="B194" s="68"/>
      <c r="C194" s="68"/>
      <c r="D194" s="68"/>
      <c r="E194" s="68"/>
      <c r="F194" s="68"/>
      <c r="G194" s="68"/>
      <c r="H194" s="68"/>
      <c r="I194" s="68"/>
      <c r="J194" s="68"/>
    </row>
    <row r="195" spans="1:10" x14ac:dyDescent="0.25">
      <c r="A195" s="286"/>
      <c r="B195" s="68"/>
      <c r="C195" s="68"/>
      <c r="D195" s="68"/>
      <c r="E195" s="68"/>
      <c r="F195" s="68"/>
      <c r="G195" s="68"/>
      <c r="H195" s="68"/>
      <c r="I195" s="68"/>
      <c r="J195" s="68"/>
    </row>
    <row r="196" spans="1:10" x14ac:dyDescent="0.25">
      <c r="A196" s="286"/>
      <c r="B196" s="68"/>
      <c r="C196" s="68"/>
      <c r="D196" s="68"/>
      <c r="E196" s="68"/>
      <c r="F196" s="68"/>
      <c r="G196" s="68"/>
      <c r="H196" s="68"/>
      <c r="I196" s="68"/>
      <c r="J196" s="68"/>
    </row>
    <row r="197" spans="1:10" x14ac:dyDescent="0.25">
      <c r="A197" s="286"/>
      <c r="B197" s="68"/>
      <c r="C197" s="68"/>
      <c r="D197" s="68"/>
      <c r="E197" s="68"/>
      <c r="F197" s="68"/>
      <c r="G197" s="68"/>
      <c r="H197" s="68"/>
      <c r="I197" s="68"/>
      <c r="J197" s="68"/>
    </row>
    <row r="198" spans="1:10" x14ac:dyDescent="0.25">
      <c r="A198" s="286"/>
      <c r="B198" s="68"/>
      <c r="C198" s="68"/>
      <c r="D198" s="68"/>
      <c r="E198" s="68"/>
      <c r="F198" s="68"/>
      <c r="G198" s="68"/>
      <c r="H198" s="68"/>
      <c r="I198" s="68"/>
      <c r="J198" s="68"/>
    </row>
    <row r="199" spans="1:10" x14ac:dyDescent="0.25">
      <c r="A199" s="286"/>
      <c r="B199" s="68"/>
      <c r="C199" s="68"/>
      <c r="D199" s="68"/>
      <c r="E199" s="68"/>
      <c r="F199" s="68"/>
      <c r="G199" s="68"/>
      <c r="H199" s="68"/>
      <c r="I199" s="68"/>
      <c r="J199" s="68"/>
    </row>
    <row r="200" spans="1:10" x14ac:dyDescent="0.25">
      <c r="A200" s="286"/>
      <c r="B200" s="68"/>
      <c r="C200" s="68"/>
      <c r="D200" s="68"/>
      <c r="E200" s="68"/>
      <c r="F200" s="68"/>
      <c r="G200" s="68"/>
      <c r="H200" s="68"/>
      <c r="I200" s="68"/>
      <c r="J200" s="68"/>
    </row>
    <row r="201" spans="1:10" x14ac:dyDescent="0.25">
      <c r="A201" s="286"/>
      <c r="B201" s="68"/>
      <c r="C201" s="68"/>
      <c r="D201" s="68"/>
      <c r="E201" s="68"/>
      <c r="F201" s="68"/>
      <c r="G201" s="68"/>
      <c r="H201" s="68"/>
      <c r="I201" s="68"/>
      <c r="J201" s="68"/>
    </row>
    <row r="202" spans="1:10" x14ac:dyDescent="0.25">
      <c r="A202" s="286"/>
      <c r="B202" s="68"/>
      <c r="C202" s="68"/>
      <c r="D202" s="68"/>
      <c r="E202" s="68"/>
      <c r="F202" s="68"/>
      <c r="G202" s="68"/>
      <c r="H202" s="68"/>
      <c r="I202" s="68"/>
      <c r="J202" s="68"/>
    </row>
    <row r="203" spans="1:10" x14ac:dyDescent="0.25">
      <c r="A203" s="286"/>
      <c r="B203" s="68"/>
      <c r="C203" s="68"/>
      <c r="D203" s="68"/>
      <c r="E203" s="68"/>
      <c r="F203" s="68"/>
      <c r="G203" s="68"/>
      <c r="H203" s="68"/>
      <c r="I203" s="68"/>
      <c r="J203" s="68"/>
    </row>
    <row r="204" spans="1:10" x14ac:dyDescent="0.25">
      <c r="A204" s="286"/>
      <c r="B204" s="68"/>
      <c r="C204" s="68"/>
      <c r="D204" s="68"/>
      <c r="E204" s="68"/>
      <c r="F204" s="68"/>
      <c r="G204" s="68"/>
      <c r="H204" s="68"/>
      <c r="I204" s="68"/>
      <c r="J204" s="68"/>
    </row>
    <row r="205" spans="1:10" x14ac:dyDescent="0.25">
      <c r="A205" s="286"/>
      <c r="B205" s="68"/>
      <c r="C205" s="68"/>
      <c r="D205" s="68"/>
      <c r="E205" s="68"/>
      <c r="F205" s="68"/>
      <c r="G205" s="68"/>
      <c r="H205" s="68"/>
      <c r="I205" s="68"/>
      <c r="J205" s="68"/>
    </row>
    <row r="206" spans="1:10" x14ac:dyDescent="0.25">
      <c r="A206" s="286"/>
      <c r="B206" s="68"/>
      <c r="C206" s="68"/>
      <c r="D206" s="68"/>
      <c r="E206" s="68"/>
      <c r="F206" s="68"/>
      <c r="G206" s="68"/>
      <c r="H206" s="68"/>
      <c r="I206" s="68"/>
      <c r="J206" s="68"/>
    </row>
    <row r="207" spans="1:10" x14ac:dyDescent="0.25">
      <c r="A207" s="286"/>
      <c r="B207" s="68"/>
      <c r="C207" s="68"/>
      <c r="D207" s="68"/>
      <c r="E207" s="68"/>
      <c r="F207" s="68"/>
      <c r="G207" s="68"/>
      <c r="H207" s="68"/>
      <c r="I207" s="68"/>
      <c r="J207" s="68"/>
    </row>
    <row r="208" spans="1:10" x14ac:dyDescent="0.25">
      <c r="A208" s="286"/>
      <c r="B208" s="68"/>
      <c r="C208" s="68"/>
      <c r="D208" s="68"/>
      <c r="E208" s="68"/>
      <c r="F208" s="68"/>
      <c r="G208" s="68"/>
      <c r="H208" s="68"/>
      <c r="I208" s="68"/>
      <c r="J208" s="68"/>
    </row>
    <row r="209" spans="1:10" x14ac:dyDescent="0.25">
      <c r="A209" s="286"/>
      <c r="B209" s="68"/>
      <c r="C209" s="68"/>
      <c r="D209" s="68"/>
      <c r="E209" s="68"/>
      <c r="F209" s="68"/>
      <c r="G209" s="68"/>
      <c r="H209" s="68"/>
      <c r="I209" s="68"/>
      <c r="J209" s="68"/>
    </row>
    <row r="210" spans="1:10" x14ac:dyDescent="0.25">
      <c r="A210" s="286"/>
      <c r="B210" s="68"/>
      <c r="C210" s="68"/>
      <c r="D210" s="68"/>
      <c r="E210" s="68"/>
      <c r="F210" s="68"/>
      <c r="G210" s="68"/>
      <c r="H210" s="68"/>
      <c r="I210" s="68"/>
      <c r="J210" s="68"/>
    </row>
    <row r="211" spans="1:10" x14ac:dyDescent="0.25">
      <c r="A211" s="286"/>
      <c r="B211" s="68"/>
      <c r="C211" s="68"/>
      <c r="D211" s="68"/>
      <c r="E211" s="68"/>
      <c r="F211" s="68"/>
      <c r="G211" s="68"/>
      <c r="H211" s="68"/>
      <c r="I211" s="68"/>
      <c r="J211" s="68"/>
    </row>
    <row r="212" spans="1:10" x14ac:dyDescent="0.25">
      <c r="A212" s="286"/>
      <c r="B212" s="68"/>
      <c r="C212" s="68"/>
      <c r="D212" s="68"/>
      <c r="E212" s="68"/>
      <c r="F212" s="68"/>
      <c r="G212" s="68"/>
      <c r="H212" s="68"/>
      <c r="I212" s="68"/>
      <c r="J212" s="68"/>
    </row>
    <row r="213" spans="1:10" x14ac:dyDescent="0.25">
      <c r="A213" s="286"/>
      <c r="B213" s="68"/>
      <c r="C213" s="68"/>
      <c r="D213" s="68"/>
      <c r="E213" s="68"/>
      <c r="F213" s="68"/>
      <c r="G213" s="68"/>
      <c r="H213" s="68"/>
      <c r="I213" s="68"/>
      <c r="J213" s="68"/>
    </row>
    <row r="214" spans="1:10" x14ac:dyDescent="0.25">
      <c r="A214" s="286"/>
      <c r="B214" s="68"/>
      <c r="C214" s="68"/>
      <c r="D214" s="68"/>
      <c r="E214" s="68"/>
      <c r="F214" s="68"/>
      <c r="G214" s="68"/>
      <c r="H214" s="68"/>
      <c r="I214" s="68"/>
      <c r="J214" s="68"/>
    </row>
    <row r="215" spans="1:10" x14ac:dyDescent="0.25">
      <c r="A215" s="286"/>
      <c r="B215" s="68"/>
      <c r="C215" s="68"/>
      <c r="D215" s="68"/>
      <c r="E215" s="68"/>
      <c r="F215" s="68"/>
      <c r="G215" s="68"/>
      <c r="H215" s="68"/>
      <c r="I215" s="68"/>
      <c r="J215" s="68"/>
    </row>
    <row r="216" spans="1:10" x14ac:dyDescent="0.25">
      <c r="A216" s="286"/>
      <c r="B216" s="68"/>
      <c r="C216" s="68"/>
      <c r="D216" s="68"/>
      <c r="E216" s="68"/>
      <c r="F216" s="68"/>
      <c r="G216" s="68"/>
      <c r="H216" s="68"/>
      <c r="I216" s="68"/>
      <c r="J216" s="68"/>
    </row>
    <row r="217" spans="1:10" x14ac:dyDescent="0.25">
      <c r="A217" s="286"/>
      <c r="B217" s="68"/>
      <c r="C217" s="68"/>
      <c r="D217" s="68"/>
      <c r="E217" s="68"/>
      <c r="F217" s="68"/>
      <c r="G217" s="68"/>
      <c r="H217" s="68"/>
      <c r="I217" s="68"/>
      <c r="J217" s="68"/>
    </row>
    <row r="218" spans="1:10" x14ac:dyDescent="0.25">
      <c r="A218" s="286"/>
      <c r="B218" s="68"/>
      <c r="C218" s="68"/>
      <c r="D218" s="68"/>
      <c r="E218" s="68"/>
      <c r="F218" s="68"/>
      <c r="G218" s="68"/>
      <c r="H218" s="68"/>
      <c r="I218" s="68"/>
      <c r="J218" s="68"/>
    </row>
    <row r="219" spans="1:10" x14ac:dyDescent="0.25">
      <c r="A219" s="286"/>
      <c r="B219" s="68"/>
      <c r="C219" s="68"/>
      <c r="D219" s="68"/>
      <c r="E219" s="68"/>
      <c r="F219" s="68"/>
      <c r="G219" s="68"/>
      <c r="H219" s="68"/>
      <c r="I219" s="68"/>
      <c r="J219" s="68"/>
    </row>
    <row r="220" spans="1:10" x14ac:dyDescent="0.25">
      <c r="A220" s="286"/>
      <c r="B220" s="68"/>
      <c r="C220" s="68"/>
      <c r="D220" s="68"/>
      <c r="E220" s="68"/>
      <c r="F220" s="68"/>
      <c r="G220" s="68"/>
      <c r="H220" s="68"/>
      <c r="I220" s="68"/>
      <c r="J220" s="68"/>
    </row>
    <row r="221" spans="1:10" x14ac:dyDescent="0.25">
      <c r="A221" s="286"/>
      <c r="B221" s="68"/>
      <c r="C221" s="68"/>
      <c r="D221" s="68"/>
      <c r="E221" s="68"/>
      <c r="F221" s="68"/>
      <c r="G221" s="68"/>
      <c r="H221" s="68"/>
      <c r="I221" s="68"/>
      <c r="J221" s="68"/>
    </row>
    <row r="222" spans="1:10" x14ac:dyDescent="0.25">
      <c r="A222" s="286"/>
      <c r="B222" s="68"/>
      <c r="C222" s="68"/>
      <c r="D222" s="68"/>
      <c r="E222" s="68"/>
      <c r="F222" s="68"/>
      <c r="G222" s="68"/>
      <c r="H222" s="68"/>
      <c r="I222" s="68"/>
      <c r="J222" s="68"/>
    </row>
    <row r="223" spans="1:10" x14ac:dyDescent="0.25">
      <c r="A223" s="286"/>
      <c r="B223" s="68"/>
      <c r="C223" s="68"/>
      <c r="D223" s="68"/>
      <c r="E223" s="68"/>
      <c r="F223" s="68"/>
      <c r="G223" s="68"/>
      <c r="H223" s="68"/>
      <c r="I223" s="68"/>
      <c r="J223" s="68"/>
    </row>
    <row r="224" spans="1:10" x14ac:dyDescent="0.25">
      <c r="A224" s="286"/>
      <c r="B224" s="68"/>
      <c r="C224" s="68"/>
      <c r="D224" s="68"/>
      <c r="E224" s="68"/>
      <c r="F224" s="68"/>
      <c r="G224" s="68"/>
      <c r="H224" s="68"/>
      <c r="I224" s="68"/>
      <c r="J224" s="68"/>
    </row>
    <row r="225" spans="1:10" x14ac:dyDescent="0.25">
      <c r="A225" s="286"/>
      <c r="B225" s="68"/>
      <c r="C225" s="68"/>
      <c r="D225" s="68"/>
      <c r="E225" s="68"/>
      <c r="F225" s="68"/>
      <c r="G225" s="68"/>
      <c r="H225" s="68"/>
      <c r="I225" s="68"/>
      <c r="J225" s="68"/>
    </row>
    <row r="226" spans="1:10" x14ac:dyDescent="0.25">
      <c r="A226" s="286"/>
      <c r="B226" s="68"/>
      <c r="C226" s="68"/>
      <c r="D226" s="68"/>
      <c r="E226" s="68"/>
      <c r="F226" s="68"/>
      <c r="G226" s="68"/>
      <c r="H226" s="68"/>
      <c r="I226" s="68"/>
      <c r="J226" s="68"/>
    </row>
    <row r="227" spans="1:10" x14ac:dyDescent="0.25">
      <c r="A227" s="286"/>
      <c r="B227" s="68"/>
      <c r="C227" s="68"/>
      <c r="D227" s="68"/>
      <c r="E227" s="68"/>
      <c r="F227" s="68"/>
      <c r="G227" s="68"/>
      <c r="H227" s="68"/>
      <c r="I227" s="68"/>
      <c r="J227" s="68"/>
    </row>
    <row r="228" spans="1:10" x14ac:dyDescent="0.25">
      <c r="A228" s="286"/>
      <c r="B228" s="68"/>
      <c r="C228" s="68"/>
      <c r="D228" s="68"/>
      <c r="E228" s="68"/>
      <c r="F228" s="68"/>
      <c r="G228" s="68"/>
      <c r="H228" s="68"/>
      <c r="I228" s="68"/>
      <c r="J228" s="68"/>
    </row>
    <row r="229" spans="1:10" x14ac:dyDescent="0.25">
      <c r="A229" s="286"/>
      <c r="B229" s="68"/>
      <c r="C229" s="68"/>
      <c r="D229" s="68"/>
      <c r="E229" s="68"/>
      <c r="F229" s="68"/>
      <c r="G229" s="68"/>
      <c r="H229" s="68"/>
      <c r="I229" s="68"/>
      <c r="J229" s="68"/>
    </row>
    <row r="230" spans="1:10" x14ac:dyDescent="0.25">
      <c r="A230" s="286"/>
      <c r="B230" s="68"/>
      <c r="C230" s="68"/>
      <c r="D230" s="68"/>
      <c r="E230" s="68"/>
      <c r="F230" s="68"/>
      <c r="G230" s="68"/>
      <c r="H230" s="68"/>
      <c r="I230" s="68"/>
      <c r="J230" s="68"/>
    </row>
    <row r="231" spans="1:10" x14ac:dyDescent="0.25">
      <c r="A231" s="286"/>
      <c r="B231" s="68"/>
      <c r="C231" s="68"/>
      <c r="D231" s="68"/>
      <c r="E231" s="68"/>
      <c r="F231" s="68"/>
      <c r="G231" s="68"/>
      <c r="H231" s="68"/>
      <c r="I231" s="68"/>
      <c r="J231" s="68"/>
    </row>
    <row r="232" spans="1:10" x14ac:dyDescent="0.25">
      <c r="A232" s="286"/>
      <c r="B232" s="68"/>
      <c r="C232" s="68"/>
      <c r="D232" s="68"/>
      <c r="E232" s="68"/>
      <c r="F232" s="68"/>
      <c r="G232" s="68"/>
      <c r="H232" s="68"/>
      <c r="I232" s="68"/>
      <c r="J232" s="68"/>
    </row>
    <row r="233" spans="1:10" x14ac:dyDescent="0.25">
      <c r="A233" s="286"/>
      <c r="B233" s="68"/>
      <c r="C233" s="68"/>
      <c r="D233" s="68"/>
      <c r="E233" s="68"/>
      <c r="F233" s="68"/>
      <c r="G233" s="68"/>
      <c r="H233" s="68"/>
      <c r="I233" s="68"/>
      <c r="J233" s="68"/>
    </row>
    <row r="234" spans="1:10" x14ac:dyDescent="0.25">
      <c r="A234" s="286"/>
      <c r="B234" s="68"/>
      <c r="C234" s="68"/>
      <c r="D234" s="68"/>
      <c r="E234" s="68"/>
      <c r="F234" s="68"/>
      <c r="G234" s="68"/>
      <c r="H234" s="68"/>
      <c r="I234" s="68"/>
      <c r="J234" s="68"/>
    </row>
    <row r="235" spans="1:10" x14ac:dyDescent="0.25">
      <c r="A235" s="286"/>
      <c r="B235" s="68"/>
      <c r="C235" s="68"/>
      <c r="D235" s="68"/>
      <c r="E235" s="68"/>
      <c r="F235" s="68"/>
      <c r="G235" s="68"/>
      <c r="H235" s="68"/>
      <c r="I235" s="68"/>
      <c r="J235" s="68"/>
    </row>
    <row r="236" spans="1:10" x14ac:dyDescent="0.25">
      <c r="A236" s="286"/>
      <c r="B236" s="68"/>
      <c r="C236" s="68"/>
      <c r="D236" s="68"/>
      <c r="E236" s="68"/>
      <c r="F236" s="68"/>
      <c r="G236" s="68"/>
      <c r="H236" s="68"/>
      <c r="I236" s="68"/>
      <c r="J236" s="68"/>
    </row>
    <row r="237" spans="1:10" x14ac:dyDescent="0.25">
      <c r="A237" s="286"/>
      <c r="B237" s="68"/>
      <c r="C237" s="68"/>
      <c r="D237" s="68"/>
      <c r="E237" s="68"/>
      <c r="F237" s="68"/>
      <c r="G237" s="68"/>
      <c r="H237" s="68"/>
      <c r="I237" s="68"/>
      <c r="J237" s="68"/>
    </row>
    <row r="238" spans="1:10" x14ac:dyDescent="0.25">
      <c r="A238" s="286"/>
      <c r="B238" s="68"/>
      <c r="C238" s="68"/>
      <c r="D238" s="68"/>
      <c r="E238" s="68"/>
      <c r="F238" s="68"/>
      <c r="G238" s="68"/>
      <c r="H238" s="68"/>
      <c r="I238" s="68"/>
      <c r="J238" s="68"/>
    </row>
    <row r="239" spans="1:10" x14ac:dyDescent="0.25">
      <c r="A239" s="286"/>
      <c r="B239" s="68"/>
      <c r="C239" s="68"/>
      <c r="D239" s="68"/>
      <c r="E239" s="68"/>
      <c r="F239" s="68"/>
      <c r="G239" s="68"/>
      <c r="H239" s="68"/>
      <c r="I239" s="68"/>
      <c r="J239" s="68"/>
    </row>
    <row r="240" spans="1:10" x14ac:dyDescent="0.25">
      <c r="A240" s="286"/>
      <c r="B240" s="68"/>
      <c r="C240" s="68"/>
      <c r="D240" s="68"/>
      <c r="E240" s="68"/>
      <c r="F240" s="68"/>
      <c r="G240" s="68"/>
      <c r="H240" s="68"/>
      <c r="I240" s="68"/>
      <c r="J240" s="68"/>
    </row>
    <row r="241" spans="1:10" x14ac:dyDescent="0.25">
      <c r="A241" s="286"/>
      <c r="B241" s="68"/>
      <c r="C241" s="68"/>
      <c r="D241" s="68"/>
      <c r="E241" s="68"/>
      <c r="F241" s="68"/>
      <c r="G241" s="68"/>
      <c r="H241" s="68"/>
      <c r="I241" s="68"/>
      <c r="J241" s="68"/>
    </row>
    <row r="242" spans="1:10" x14ac:dyDescent="0.25">
      <c r="A242" s="286"/>
      <c r="B242" s="68"/>
      <c r="C242" s="68"/>
      <c r="D242" s="68"/>
      <c r="E242" s="68"/>
      <c r="F242" s="68"/>
      <c r="G242" s="68"/>
      <c r="H242" s="68"/>
      <c r="I242" s="68"/>
      <c r="J242" s="68"/>
    </row>
    <row r="243" spans="1:10" x14ac:dyDescent="0.25">
      <c r="A243" s="286"/>
      <c r="B243" s="68"/>
      <c r="C243" s="68"/>
      <c r="D243" s="68"/>
      <c r="E243" s="68"/>
      <c r="F243" s="68"/>
      <c r="G243" s="68"/>
      <c r="H243" s="68"/>
      <c r="I243" s="68"/>
      <c r="J243" s="68"/>
    </row>
    <row r="244" spans="1:10" x14ac:dyDescent="0.25">
      <c r="A244" s="286"/>
      <c r="B244" s="68"/>
      <c r="C244" s="68"/>
      <c r="D244" s="68"/>
      <c r="E244" s="68"/>
      <c r="F244" s="68"/>
      <c r="G244" s="68"/>
      <c r="H244" s="68"/>
      <c r="I244" s="68"/>
      <c r="J244" s="68"/>
    </row>
    <row r="245" spans="1:10" x14ac:dyDescent="0.25">
      <c r="A245" s="286"/>
      <c r="B245" s="68"/>
      <c r="C245" s="68"/>
      <c r="D245" s="68"/>
      <c r="E245" s="68"/>
      <c r="F245" s="68"/>
      <c r="G245" s="68"/>
      <c r="H245" s="68"/>
      <c r="I245" s="68"/>
      <c r="J245" s="68"/>
    </row>
    <row r="246" spans="1:10" x14ac:dyDescent="0.25">
      <c r="A246" s="286"/>
      <c r="B246" s="68"/>
      <c r="C246" s="68"/>
      <c r="D246" s="68"/>
      <c r="E246" s="68"/>
      <c r="F246" s="68"/>
      <c r="G246" s="68"/>
      <c r="H246" s="68"/>
      <c r="I246" s="68"/>
      <c r="J246" s="68"/>
    </row>
    <row r="247" spans="1:10" x14ac:dyDescent="0.25">
      <c r="A247" s="286"/>
      <c r="B247" s="68"/>
      <c r="C247" s="68"/>
      <c r="D247" s="68"/>
      <c r="E247" s="68"/>
      <c r="F247" s="68"/>
      <c r="G247" s="68"/>
      <c r="H247" s="68"/>
      <c r="I247" s="68"/>
      <c r="J247" s="68"/>
    </row>
    <row r="248" spans="1:10" x14ac:dyDescent="0.25">
      <c r="A248" s="286"/>
      <c r="B248" s="68"/>
      <c r="C248" s="68"/>
      <c r="D248" s="68"/>
      <c r="E248" s="68"/>
      <c r="F248" s="68"/>
      <c r="G248" s="68"/>
      <c r="H248" s="68"/>
      <c r="I248" s="68"/>
      <c r="J248" s="68"/>
    </row>
    <row r="249" spans="1:10" x14ac:dyDescent="0.25">
      <c r="A249" s="286"/>
      <c r="B249" s="68"/>
      <c r="C249" s="68"/>
      <c r="D249" s="68"/>
      <c r="E249" s="68"/>
      <c r="F249" s="68"/>
      <c r="G249" s="68"/>
      <c r="H249" s="68"/>
      <c r="I249" s="68"/>
      <c r="J249" s="68"/>
    </row>
    <row r="250" spans="1:10" x14ac:dyDescent="0.25">
      <c r="A250" s="286"/>
      <c r="B250" s="68"/>
      <c r="C250" s="68"/>
      <c r="D250" s="68"/>
      <c r="E250" s="68"/>
      <c r="F250" s="68"/>
      <c r="G250" s="68"/>
      <c r="H250" s="68"/>
      <c r="I250" s="68"/>
      <c r="J250" s="68"/>
    </row>
    <row r="251" spans="1:10" x14ac:dyDescent="0.25">
      <c r="A251" s="286"/>
      <c r="B251" s="68"/>
      <c r="C251" s="68"/>
      <c r="D251" s="68"/>
      <c r="E251" s="68"/>
      <c r="F251" s="68"/>
      <c r="G251" s="68"/>
      <c r="H251" s="68"/>
      <c r="I251" s="68"/>
      <c r="J251" s="68"/>
    </row>
    <row r="252" spans="1:10" x14ac:dyDescent="0.25">
      <c r="A252" s="286"/>
      <c r="B252" s="68"/>
      <c r="C252" s="68"/>
      <c r="D252" s="68"/>
      <c r="E252" s="68"/>
      <c r="F252" s="68"/>
      <c r="G252" s="68"/>
      <c r="H252" s="68"/>
      <c r="I252" s="68"/>
      <c r="J252" s="68"/>
    </row>
    <row r="253" spans="1:10" x14ac:dyDescent="0.25">
      <c r="A253" s="286"/>
      <c r="B253" s="68"/>
      <c r="C253" s="68"/>
      <c r="D253" s="68"/>
      <c r="E253" s="68"/>
      <c r="F253" s="68"/>
      <c r="G253" s="68"/>
      <c r="H253" s="68"/>
      <c r="I253" s="68"/>
      <c r="J253" s="68"/>
    </row>
    <row r="254" spans="1:10" x14ac:dyDescent="0.25">
      <c r="A254" s="286"/>
      <c r="B254" s="68"/>
      <c r="C254" s="68"/>
      <c r="D254" s="68"/>
      <c r="E254" s="68"/>
      <c r="F254" s="68"/>
      <c r="G254" s="68"/>
      <c r="H254" s="68"/>
      <c r="I254" s="68"/>
      <c r="J254" s="68"/>
    </row>
    <row r="255" spans="1:10" x14ac:dyDescent="0.25">
      <c r="A255" s="286"/>
      <c r="B255" s="68"/>
      <c r="C255" s="68"/>
      <c r="D255" s="68"/>
      <c r="E255" s="68"/>
      <c r="F255" s="68"/>
      <c r="G255" s="68"/>
      <c r="H255" s="68"/>
      <c r="I255" s="68"/>
      <c r="J255" s="68"/>
    </row>
    <row r="256" spans="1:10" x14ac:dyDescent="0.25">
      <c r="A256" s="286"/>
      <c r="B256" s="68"/>
      <c r="C256" s="68"/>
      <c r="D256" s="68"/>
      <c r="E256" s="68"/>
      <c r="F256" s="68"/>
      <c r="G256" s="68"/>
      <c r="H256" s="68"/>
      <c r="I256" s="68"/>
      <c r="J256" s="68"/>
    </row>
    <row r="257" spans="1:10" x14ac:dyDescent="0.25">
      <c r="A257" s="286"/>
      <c r="B257" s="68"/>
      <c r="C257" s="68"/>
      <c r="D257" s="68"/>
      <c r="E257" s="68"/>
      <c r="F257" s="68"/>
      <c r="G257" s="68"/>
      <c r="H257" s="68"/>
      <c r="I257" s="68"/>
      <c r="J257" s="68"/>
    </row>
    <row r="258" spans="1:10" x14ac:dyDescent="0.25">
      <c r="A258" s="286"/>
      <c r="B258" s="68"/>
      <c r="C258" s="68"/>
      <c r="D258" s="68"/>
      <c r="E258" s="68"/>
      <c r="F258" s="68"/>
      <c r="G258" s="68"/>
      <c r="H258" s="68"/>
      <c r="I258" s="68"/>
      <c r="J258" s="68"/>
    </row>
    <row r="259" spans="1:10" x14ac:dyDescent="0.25">
      <c r="A259" s="286"/>
      <c r="B259" s="68"/>
      <c r="C259" s="68"/>
      <c r="D259" s="68"/>
      <c r="E259" s="68"/>
      <c r="F259" s="68"/>
      <c r="G259" s="68"/>
      <c r="H259" s="68"/>
      <c r="I259" s="68"/>
      <c r="J259" s="68"/>
    </row>
    <row r="260" spans="1:10" x14ac:dyDescent="0.25">
      <c r="A260" s="286"/>
      <c r="B260" s="68"/>
      <c r="C260" s="68"/>
      <c r="D260" s="68"/>
      <c r="E260" s="68"/>
      <c r="F260" s="68"/>
      <c r="G260" s="68"/>
      <c r="H260" s="68"/>
      <c r="I260" s="68"/>
      <c r="J260" s="68"/>
    </row>
    <row r="261" spans="1:10" x14ac:dyDescent="0.25">
      <c r="A261" s="286"/>
      <c r="B261" s="68"/>
      <c r="C261" s="68"/>
      <c r="D261" s="68"/>
      <c r="E261" s="68"/>
      <c r="F261" s="68"/>
      <c r="G261" s="68"/>
      <c r="H261" s="68"/>
      <c r="I261" s="68"/>
      <c r="J261" s="68"/>
    </row>
    <row r="262" spans="1:10" x14ac:dyDescent="0.25">
      <c r="A262" s="286"/>
      <c r="B262" s="68"/>
      <c r="C262" s="68"/>
      <c r="D262" s="68"/>
      <c r="E262" s="68"/>
      <c r="F262" s="68"/>
      <c r="G262" s="68"/>
      <c r="H262" s="68"/>
      <c r="I262" s="68"/>
      <c r="J262" s="68"/>
    </row>
    <row r="263" spans="1:10" x14ac:dyDescent="0.25">
      <c r="A263" s="286"/>
      <c r="B263" s="68"/>
      <c r="C263" s="68"/>
      <c r="D263" s="68"/>
      <c r="E263" s="68"/>
      <c r="F263" s="68"/>
      <c r="G263" s="68"/>
      <c r="H263" s="68"/>
      <c r="I263" s="68"/>
      <c r="J263" s="68"/>
    </row>
    <row r="264" spans="1:10" x14ac:dyDescent="0.25">
      <c r="A264" s="286"/>
      <c r="B264" s="68"/>
      <c r="C264" s="68"/>
      <c r="D264" s="68"/>
      <c r="E264" s="68"/>
      <c r="F264" s="68"/>
      <c r="G264" s="68"/>
      <c r="H264" s="68"/>
      <c r="I264" s="68"/>
      <c r="J264" s="68"/>
    </row>
    <row r="265" spans="1:10" x14ac:dyDescent="0.25">
      <c r="A265" s="286"/>
      <c r="B265" s="68"/>
      <c r="C265" s="68"/>
      <c r="D265" s="68"/>
      <c r="E265" s="68"/>
      <c r="F265" s="68"/>
      <c r="G265" s="68"/>
      <c r="H265" s="68"/>
      <c r="I265" s="68"/>
      <c r="J265" s="68"/>
    </row>
    <row r="266" spans="1:10" x14ac:dyDescent="0.25">
      <c r="A266" s="286"/>
      <c r="B266" s="68"/>
      <c r="C266" s="68"/>
      <c r="D266" s="68"/>
      <c r="E266" s="68"/>
      <c r="F266" s="68"/>
      <c r="G266" s="68"/>
      <c r="H266" s="68"/>
      <c r="I266" s="68"/>
      <c r="J266" s="68"/>
    </row>
    <row r="267" spans="1:10" x14ac:dyDescent="0.25">
      <c r="A267" s="286"/>
      <c r="B267" s="68"/>
      <c r="C267" s="68"/>
      <c r="D267" s="68"/>
      <c r="E267" s="68"/>
      <c r="F267" s="68"/>
      <c r="G267" s="68"/>
      <c r="H267" s="68"/>
      <c r="I267" s="68"/>
      <c r="J267" s="68"/>
    </row>
    <row r="268" spans="1:10" x14ac:dyDescent="0.25">
      <c r="A268" s="286"/>
      <c r="B268" s="68"/>
      <c r="C268" s="68"/>
      <c r="D268" s="68"/>
      <c r="E268" s="68"/>
      <c r="F268" s="68"/>
      <c r="G268" s="68"/>
      <c r="H268" s="68"/>
      <c r="I268" s="68"/>
      <c r="J268" s="68"/>
    </row>
    <row r="269" spans="1:10" x14ac:dyDescent="0.25">
      <c r="A269" s="286"/>
      <c r="B269" s="68"/>
      <c r="C269" s="68"/>
      <c r="D269" s="68"/>
      <c r="E269" s="68"/>
      <c r="F269" s="68"/>
      <c r="G269" s="68"/>
      <c r="H269" s="68"/>
      <c r="I269" s="68"/>
      <c r="J269" s="68"/>
    </row>
    <row r="270" spans="1:10" x14ac:dyDescent="0.25">
      <c r="A270" s="286"/>
      <c r="B270" s="68"/>
      <c r="C270" s="68"/>
      <c r="D270" s="68"/>
      <c r="E270" s="68"/>
      <c r="F270" s="68"/>
      <c r="G270" s="68"/>
      <c r="H270" s="68"/>
      <c r="I270" s="68"/>
      <c r="J270" s="68"/>
    </row>
    <row r="271" spans="1:10" x14ac:dyDescent="0.25">
      <c r="A271" s="286"/>
      <c r="B271" s="68"/>
      <c r="C271" s="68"/>
      <c r="D271" s="68"/>
      <c r="E271" s="68"/>
      <c r="F271" s="68"/>
      <c r="G271" s="68"/>
      <c r="H271" s="68"/>
      <c r="I271" s="68"/>
      <c r="J271" s="68"/>
    </row>
    <row r="272" spans="1:10" x14ac:dyDescent="0.25">
      <c r="A272" s="286"/>
      <c r="B272" s="68"/>
      <c r="C272" s="68"/>
      <c r="D272" s="68"/>
      <c r="E272" s="68"/>
      <c r="F272" s="68"/>
      <c r="G272" s="68"/>
      <c r="H272" s="68"/>
      <c r="I272" s="68"/>
      <c r="J272" s="68"/>
    </row>
    <row r="273" spans="1:10" x14ac:dyDescent="0.25">
      <c r="A273" s="286"/>
      <c r="B273" s="68"/>
      <c r="C273" s="68"/>
      <c r="D273" s="68"/>
      <c r="E273" s="68"/>
      <c r="F273" s="68"/>
      <c r="G273" s="68"/>
      <c r="H273" s="68"/>
      <c r="I273" s="68"/>
      <c r="J273" s="68"/>
    </row>
    <row r="274" spans="1:10" x14ac:dyDescent="0.25">
      <c r="A274" s="286"/>
      <c r="B274" s="68"/>
      <c r="C274" s="68"/>
      <c r="D274" s="68"/>
      <c r="E274" s="68"/>
      <c r="F274" s="68"/>
      <c r="G274" s="68"/>
      <c r="H274" s="68"/>
      <c r="I274" s="68"/>
      <c r="J274" s="68"/>
    </row>
    <row r="275" spans="1:10" x14ac:dyDescent="0.25">
      <c r="A275" s="286"/>
      <c r="B275" s="68"/>
      <c r="C275" s="68"/>
      <c r="D275" s="68"/>
      <c r="E275" s="68"/>
      <c r="F275" s="68"/>
      <c r="G275" s="68"/>
      <c r="H275" s="68"/>
      <c r="I275" s="68"/>
      <c r="J275" s="68"/>
    </row>
    <row r="276" spans="1:10" x14ac:dyDescent="0.25">
      <c r="A276" s="286"/>
      <c r="B276" s="68"/>
      <c r="C276" s="68"/>
      <c r="D276" s="68"/>
      <c r="E276" s="68"/>
      <c r="F276" s="68"/>
      <c r="G276" s="68"/>
      <c r="H276" s="68"/>
      <c r="I276" s="68"/>
      <c r="J276" s="68"/>
    </row>
    <row r="277" spans="1:10" x14ac:dyDescent="0.25">
      <c r="A277" s="286"/>
      <c r="B277" s="68"/>
      <c r="C277" s="68"/>
      <c r="D277" s="68"/>
      <c r="E277" s="68"/>
      <c r="F277" s="68"/>
      <c r="G277" s="68"/>
      <c r="H277" s="68"/>
      <c r="I277" s="68"/>
      <c r="J277" s="68"/>
    </row>
    <row r="278" spans="1:10" x14ac:dyDescent="0.25">
      <c r="A278" s="286"/>
      <c r="B278" s="68"/>
      <c r="C278" s="68"/>
      <c r="D278" s="68"/>
      <c r="E278" s="68"/>
      <c r="F278" s="68"/>
      <c r="G278" s="68"/>
      <c r="H278" s="68"/>
      <c r="I278" s="68"/>
      <c r="J278" s="68"/>
    </row>
    <row r="279" spans="1:10" x14ac:dyDescent="0.25">
      <c r="A279" s="286"/>
      <c r="B279" s="68"/>
      <c r="C279" s="68"/>
      <c r="D279" s="68"/>
      <c r="E279" s="68"/>
      <c r="F279" s="68"/>
      <c r="G279" s="68"/>
      <c r="H279" s="68"/>
      <c r="I279" s="68"/>
      <c r="J279" s="68"/>
    </row>
    <row r="280" spans="1:10" x14ac:dyDescent="0.25">
      <c r="A280" s="286"/>
      <c r="B280" s="68"/>
      <c r="C280" s="68"/>
      <c r="D280" s="68"/>
      <c r="E280" s="68"/>
      <c r="F280" s="68"/>
      <c r="G280" s="68"/>
      <c r="H280" s="68"/>
      <c r="I280" s="68"/>
      <c r="J280" s="68"/>
    </row>
    <row r="281" spans="1:10" x14ac:dyDescent="0.25">
      <c r="A281" s="286"/>
      <c r="B281" s="68"/>
      <c r="C281" s="68"/>
      <c r="D281" s="68"/>
      <c r="E281" s="68"/>
      <c r="F281" s="68"/>
      <c r="G281" s="68"/>
      <c r="H281" s="68"/>
      <c r="I281" s="68"/>
      <c r="J281" s="68"/>
    </row>
    <row r="282" spans="1:10" x14ac:dyDescent="0.25">
      <c r="A282" s="286"/>
      <c r="B282" s="68"/>
      <c r="C282" s="68"/>
      <c r="D282" s="68"/>
      <c r="E282" s="68"/>
      <c r="F282" s="68"/>
      <c r="G282" s="68"/>
      <c r="H282" s="68"/>
      <c r="I282" s="68"/>
      <c r="J282" s="68"/>
    </row>
    <row r="283" spans="1:10" x14ac:dyDescent="0.25">
      <c r="A283" s="286"/>
      <c r="B283" s="68"/>
      <c r="C283" s="68"/>
      <c r="D283" s="68"/>
      <c r="E283" s="68"/>
      <c r="F283" s="68"/>
      <c r="G283" s="68"/>
      <c r="H283" s="68"/>
      <c r="I283" s="68"/>
      <c r="J283" s="68"/>
    </row>
    <row r="284" spans="1:10" x14ac:dyDescent="0.25">
      <c r="A284" s="286"/>
      <c r="B284" s="68"/>
      <c r="C284" s="68"/>
      <c r="D284" s="68"/>
      <c r="E284" s="68"/>
      <c r="F284" s="68"/>
      <c r="G284" s="68"/>
      <c r="H284" s="68"/>
      <c r="I284" s="68"/>
      <c r="J284" s="68"/>
    </row>
    <row r="285" spans="1:10" x14ac:dyDescent="0.25">
      <c r="A285" s="286"/>
      <c r="B285" s="68"/>
      <c r="C285" s="68"/>
      <c r="D285" s="68"/>
      <c r="E285" s="68"/>
      <c r="F285" s="68"/>
      <c r="G285" s="68"/>
      <c r="H285" s="68"/>
      <c r="I285" s="68"/>
      <c r="J285" s="68"/>
    </row>
    <row r="286" spans="1:10" x14ac:dyDescent="0.25">
      <c r="A286" s="286"/>
      <c r="B286" s="68"/>
      <c r="C286" s="68"/>
      <c r="D286" s="68"/>
      <c r="E286" s="68"/>
      <c r="F286" s="68"/>
      <c r="G286" s="68"/>
      <c r="H286" s="68"/>
      <c r="I286" s="68"/>
      <c r="J286" s="68"/>
    </row>
    <row r="287" spans="1:10" x14ac:dyDescent="0.25">
      <c r="A287" s="286"/>
      <c r="B287" s="68"/>
      <c r="C287" s="68"/>
      <c r="D287" s="68"/>
      <c r="E287" s="68"/>
      <c r="F287" s="68"/>
      <c r="G287" s="68"/>
      <c r="H287" s="68"/>
      <c r="I287" s="68"/>
      <c r="J287" s="68"/>
    </row>
    <row r="288" spans="1:10" x14ac:dyDescent="0.25">
      <c r="A288" s="286"/>
      <c r="B288" s="68"/>
      <c r="C288" s="68"/>
      <c r="D288" s="68"/>
      <c r="E288" s="68"/>
      <c r="F288" s="68"/>
      <c r="G288" s="68"/>
      <c r="H288" s="68"/>
      <c r="I288" s="68"/>
      <c r="J288" s="68"/>
    </row>
    <row r="289" spans="1:10" x14ac:dyDescent="0.25">
      <c r="A289" s="286"/>
      <c r="B289" s="68"/>
      <c r="C289" s="68"/>
      <c r="D289" s="68"/>
      <c r="E289" s="68"/>
      <c r="F289" s="68"/>
      <c r="G289" s="68"/>
      <c r="H289" s="68"/>
      <c r="I289" s="68"/>
      <c r="J289" s="68"/>
    </row>
    <row r="290" spans="1:10" x14ac:dyDescent="0.25">
      <c r="A290" s="286"/>
      <c r="B290" s="68"/>
      <c r="C290" s="68"/>
      <c r="D290" s="68"/>
      <c r="E290" s="68"/>
      <c r="F290" s="68"/>
      <c r="G290" s="68"/>
      <c r="H290" s="68"/>
      <c r="I290" s="68"/>
      <c r="J290" s="68"/>
    </row>
    <row r="291" spans="1:10" x14ac:dyDescent="0.25">
      <c r="A291" s="286"/>
      <c r="B291" s="68"/>
      <c r="C291" s="68"/>
      <c r="D291" s="68"/>
      <c r="E291" s="68"/>
      <c r="F291" s="68"/>
      <c r="G291" s="68"/>
      <c r="H291" s="68"/>
      <c r="I291" s="68"/>
      <c r="J291" s="68"/>
    </row>
    <row r="292" spans="1:10" x14ac:dyDescent="0.25">
      <c r="A292" s="286"/>
      <c r="B292" s="68"/>
      <c r="C292" s="68"/>
      <c r="D292" s="68"/>
      <c r="E292" s="68"/>
      <c r="F292" s="68"/>
      <c r="G292" s="68"/>
      <c r="H292" s="68"/>
      <c r="I292" s="68"/>
      <c r="J292" s="68"/>
    </row>
    <row r="293" spans="1:10" x14ac:dyDescent="0.25">
      <c r="A293" s="286"/>
      <c r="B293" s="68"/>
      <c r="C293" s="68"/>
      <c r="D293" s="68"/>
      <c r="E293" s="68"/>
      <c r="F293" s="68"/>
      <c r="G293" s="68"/>
      <c r="H293" s="68"/>
      <c r="I293" s="68"/>
      <c r="J293" s="68"/>
    </row>
    <row r="294" spans="1:10" x14ac:dyDescent="0.25">
      <c r="A294" s="286"/>
      <c r="B294" s="68"/>
      <c r="C294" s="68"/>
      <c r="D294" s="68"/>
      <c r="E294" s="68"/>
      <c r="F294" s="68"/>
      <c r="G294" s="68"/>
      <c r="H294" s="68"/>
      <c r="I294" s="68"/>
      <c r="J294" s="68"/>
    </row>
    <row r="295" spans="1:10" x14ac:dyDescent="0.25">
      <c r="A295" s="286"/>
      <c r="B295" s="68"/>
      <c r="C295" s="68"/>
      <c r="D295" s="68"/>
      <c r="E295" s="68"/>
      <c r="F295" s="68"/>
      <c r="G295" s="68"/>
      <c r="H295" s="68"/>
      <c r="I295" s="68"/>
      <c r="J295" s="68"/>
    </row>
    <row r="296" spans="1:10" x14ac:dyDescent="0.25">
      <c r="A296" s="286"/>
      <c r="B296" s="68"/>
      <c r="C296" s="68"/>
      <c r="D296" s="68"/>
      <c r="E296" s="68"/>
      <c r="F296" s="68"/>
      <c r="G296" s="68"/>
      <c r="H296" s="68"/>
      <c r="I296" s="68"/>
      <c r="J296" s="68"/>
    </row>
    <row r="297" spans="1:10" x14ac:dyDescent="0.25">
      <c r="A297" s="286"/>
      <c r="B297" s="68"/>
      <c r="C297" s="68"/>
      <c r="D297" s="68"/>
      <c r="E297" s="68"/>
      <c r="F297" s="68"/>
      <c r="G297" s="68"/>
      <c r="H297" s="68"/>
      <c r="I297" s="68"/>
      <c r="J297" s="68"/>
    </row>
    <row r="298" spans="1:10" x14ac:dyDescent="0.25">
      <c r="A298" s="286"/>
      <c r="B298" s="68"/>
      <c r="C298" s="68"/>
      <c r="D298" s="68"/>
      <c r="E298" s="68"/>
      <c r="F298" s="68"/>
      <c r="G298" s="68"/>
      <c r="H298" s="68"/>
      <c r="I298" s="68"/>
      <c r="J298" s="68"/>
    </row>
    <row r="299" spans="1:10" x14ac:dyDescent="0.25">
      <c r="A299" s="286"/>
      <c r="B299" s="68"/>
      <c r="C299" s="68"/>
      <c r="D299" s="68"/>
      <c r="E299" s="68"/>
      <c r="F299" s="68"/>
      <c r="G299" s="68"/>
      <c r="H299" s="68"/>
      <c r="I299" s="68"/>
      <c r="J299" s="68"/>
    </row>
    <row r="300" spans="1:10" x14ac:dyDescent="0.25">
      <c r="A300" s="286"/>
      <c r="B300" s="68"/>
      <c r="C300" s="68"/>
      <c r="D300" s="68"/>
      <c r="E300" s="68"/>
      <c r="F300" s="68"/>
      <c r="G300" s="68"/>
      <c r="H300" s="68"/>
      <c r="I300" s="68"/>
      <c r="J300" s="68"/>
    </row>
    <row r="301" spans="1:10" x14ac:dyDescent="0.25">
      <c r="A301" s="286"/>
      <c r="B301" s="68"/>
      <c r="C301" s="68"/>
      <c r="D301" s="68"/>
      <c r="E301" s="68"/>
      <c r="F301" s="68"/>
      <c r="G301" s="68"/>
      <c r="H301" s="68"/>
      <c r="I301" s="68"/>
      <c r="J301" s="68"/>
    </row>
    <row r="302" spans="1:10" x14ac:dyDescent="0.25">
      <c r="A302" s="286"/>
      <c r="B302" s="68"/>
      <c r="C302" s="68"/>
      <c r="D302" s="68"/>
      <c r="E302" s="68"/>
      <c r="F302" s="68"/>
      <c r="G302" s="68"/>
      <c r="H302" s="68"/>
      <c r="I302" s="68"/>
      <c r="J302" s="68"/>
    </row>
    <row r="303" spans="1:10" x14ac:dyDescent="0.25">
      <c r="A303" s="286"/>
      <c r="B303" s="68"/>
      <c r="C303" s="68"/>
      <c r="D303" s="68"/>
      <c r="E303" s="68"/>
      <c r="F303" s="68"/>
      <c r="G303" s="68"/>
      <c r="H303" s="68"/>
      <c r="I303" s="68"/>
      <c r="J303" s="68"/>
    </row>
    <row r="304" spans="1:10" x14ac:dyDescent="0.25">
      <c r="A304" s="286"/>
      <c r="B304" s="68"/>
      <c r="C304" s="68"/>
      <c r="D304" s="68"/>
      <c r="E304" s="68"/>
      <c r="F304" s="68"/>
      <c r="G304" s="68"/>
      <c r="H304" s="68"/>
      <c r="I304" s="68"/>
      <c r="J304" s="68"/>
    </row>
    <row r="305" spans="1:10" x14ac:dyDescent="0.25">
      <c r="A305" s="286"/>
      <c r="B305" s="68"/>
      <c r="C305" s="68"/>
      <c r="D305" s="68"/>
      <c r="E305" s="68"/>
      <c r="F305" s="68"/>
      <c r="G305" s="68"/>
      <c r="H305" s="68"/>
      <c r="I305" s="68"/>
      <c r="J305" s="68"/>
    </row>
    <row r="306" spans="1:10" x14ac:dyDescent="0.25">
      <c r="A306" s="286"/>
      <c r="B306" s="68"/>
      <c r="C306" s="68"/>
      <c r="D306" s="68"/>
      <c r="E306" s="68"/>
      <c r="F306" s="68"/>
      <c r="G306" s="68"/>
      <c r="H306" s="68"/>
      <c r="I306" s="68"/>
      <c r="J306" s="68"/>
    </row>
    <row r="307" spans="1:10" x14ac:dyDescent="0.25">
      <c r="A307" s="286"/>
      <c r="B307" s="68"/>
      <c r="C307" s="68"/>
      <c r="D307" s="68"/>
      <c r="E307" s="68"/>
      <c r="F307" s="68"/>
      <c r="G307" s="68"/>
      <c r="H307" s="68"/>
      <c r="I307" s="68"/>
      <c r="J307" s="68"/>
    </row>
    <row r="308" spans="1:10" x14ac:dyDescent="0.25">
      <c r="A308" s="286"/>
      <c r="B308" s="68"/>
      <c r="C308" s="68"/>
      <c r="D308" s="68"/>
      <c r="E308" s="68"/>
      <c r="F308" s="68"/>
      <c r="G308" s="68"/>
      <c r="H308" s="68"/>
      <c r="I308" s="68"/>
      <c r="J308" s="68"/>
    </row>
    <row r="309" spans="1:10" x14ac:dyDescent="0.25">
      <c r="A309" s="286"/>
      <c r="B309" s="68"/>
      <c r="C309" s="68"/>
      <c r="D309" s="68"/>
      <c r="E309" s="68"/>
      <c r="F309" s="68"/>
      <c r="G309" s="68"/>
      <c r="H309" s="68"/>
      <c r="I309" s="68"/>
      <c r="J309" s="68"/>
    </row>
    <row r="310" spans="1:10" x14ac:dyDescent="0.25">
      <c r="A310" s="286"/>
      <c r="B310" s="68"/>
      <c r="C310" s="68"/>
      <c r="D310" s="68"/>
      <c r="E310" s="68"/>
      <c r="F310" s="68"/>
      <c r="G310" s="68"/>
      <c r="H310" s="68"/>
      <c r="I310" s="68"/>
      <c r="J310" s="68"/>
    </row>
    <row r="311" spans="1:10" x14ac:dyDescent="0.25">
      <c r="A311" s="286"/>
      <c r="B311" s="68"/>
      <c r="C311" s="68"/>
      <c r="D311" s="68"/>
      <c r="E311" s="68"/>
      <c r="F311" s="68"/>
      <c r="G311" s="68"/>
      <c r="H311" s="68"/>
      <c r="I311" s="68"/>
      <c r="J311" s="68"/>
    </row>
    <row r="312" spans="1:10" x14ac:dyDescent="0.25">
      <c r="A312" s="286"/>
      <c r="B312" s="68"/>
      <c r="C312" s="68"/>
      <c r="D312" s="68"/>
      <c r="E312" s="68"/>
      <c r="F312" s="68"/>
      <c r="G312" s="68"/>
      <c r="H312" s="68"/>
      <c r="I312" s="68"/>
      <c r="J312" s="68"/>
    </row>
    <row r="313" spans="1:10" x14ac:dyDescent="0.25">
      <c r="A313" s="286"/>
      <c r="B313" s="68"/>
      <c r="C313" s="68"/>
      <c r="D313" s="68"/>
      <c r="E313" s="68"/>
      <c r="F313" s="68"/>
      <c r="G313" s="68"/>
      <c r="H313" s="68"/>
      <c r="I313" s="68"/>
      <c r="J313" s="68"/>
    </row>
    <row r="314" spans="1:10" x14ac:dyDescent="0.25">
      <c r="A314" s="286"/>
      <c r="B314" s="68"/>
      <c r="C314" s="68"/>
      <c r="D314" s="68"/>
      <c r="E314" s="68"/>
      <c r="F314" s="68"/>
      <c r="G314" s="68"/>
      <c r="H314" s="68"/>
      <c r="I314" s="68"/>
      <c r="J314" s="68"/>
    </row>
    <row r="315" spans="1:10" x14ac:dyDescent="0.25">
      <c r="A315" s="286"/>
      <c r="B315" s="68"/>
      <c r="C315" s="68"/>
      <c r="D315" s="68"/>
      <c r="E315" s="68"/>
      <c r="F315" s="68"/>
      <c r="G315" s="68"/>
      <c r="H315" s="68"/>
      <c r="I315" s="68"/>
      <c r="J315" s="68"/>
    </row>
    <row r="316" spans="1:10" x14ac:dyDescent="0.25">
      <c r="A316" s="286"/>
      <c r="B316" s="68"/>
      <c r="C316" s="68"/>
      <c r="D316" s="68"/>
      <c r="E316" s="68"/>
      <c r="F316" s="68"/>
      <c r="G316" s="68"/>
      <c r="H316" s="68"/>
      <c r="I316" s="68"/>
      <c r="J316" s="68"/>
    </row>
    <row r="317" spans="1:10" x14ac:dyDescent="0.25">
      <c r="A317" s="286"/>
      <c r="B317" s="68"/>
      <c r="C317" s="68"/>
      <c r="D317" s="68"/>
      <c r="E317" s="68"/>
      <c r="F317" s="68"/>
      <c r="G317" s="68"/>
      <c r="H317" s="68"/>
      <c r="I317" s="68"/>
      <c r="J317" s="68"/>
    </row>
    <row r="318" spans="1:10" x14ac:dyDescent="0.25">
      <c r="A318" s="286"/>
      <c r="B318" s="68"/>
      <c r="C318" s="68"/>
      <c r="D318" s="68"/>
      <c r="E318" s="68"/>
      <c r="F318" s="68"/>
      <c r="G318" s="68"/>
      <c r="H318" s="68"/>
      <c r="I318" s="68"/>
      <c r="J318" s="68"/>
    </row>
    <row r="319" spans="1:10" x14ac:dyDescent="0.25">
      <c r="A319" s="286"/>
      <c r="B319" s="68"/>
      <c r="C319" s="68"/>
      <c r="D319" s="68"/>
      <c r="E319" s="68"/>
      <c r="F319" s="68"/>
      <c r="G319" s="68"/>
      <c r="H319" s="68"/>
      <c r="I319" s="68"/>
      <c r="J319" s="68"/>
    </row>
    <row r="320" spans="1:10" x14ac:dyDescent="0.25">
      <c r="A320" s="286"/>
      <c r="B320" s="68"/>
      <c r="C320" s="68"/>
      <c r="D320" s="68"/>
      <c r="E320" s="68"/>
      <c r="F320" s="68"/>
      <c r="G320" s="68"/>
      <c r="H320" s="68"/>
      <c r="I320" s="68"/>
      <c r="J320" s="68"/>
    </row>
    <row r="321" spans="1:10" x14ac:dyDescent="0.25">
      <c r="A321" s="286"/>
      <c r="B321" s="68"/>
      <c r="C321" s="68"/>
      <c r="D321" s="68"/>
      <c r="E321" s="68"/>
      <c r="F321" s="68"/>
      <c r="G321" s="68"/>
      <c r="H321" s="68"/>
      <c r="I321" s="68"/>
      <c r="J321" s="68"/>
    </row>
    <row r="322" spans="1:10" x14ac:dyDescent="0.25">
      <c r="A322" s="286"/>
      <c r="B322" s="68"/>
      <c r="C322" s="68"/>
      <c r="D322" s="68"/>
      <c r="E322" s="68"/>
      <c r="F322" s="68"/>
      <c r="G322" s="68"/>
      <c r="H322" s="68"/>
      <c r="I322" s="68"/>
      <c r="J322" s="68"/>
    </row>
    <row r="323" spans="1:10" x14ac:dyDescent="0.25">
      <c r="A323" s="286"/>
      <c r="B323" s="68"/>
      <c r="C323" s="68"/>
      <c r="D323" s="68"/>
      <c r="E323" s="68"/>
      <c r="F323" s="68"/>
      <c r="G323" s="68"/>
      <c r="H323" s="68"/>
      <c r="I323" s="68"/>
      <c r="J323" s="68"/>
    </row>
    <row r="324" spans="1:10" x14ac:dyDescent="0.25">
      <c r="A324" s="286"/>
      <c r="B324" s="68"/>
      <c r="C324" s="68"/>
      <c r="D324" s="68"/>
      <c r="E324" s="68"/>
      <c r="F324" s="68"/>
      <c r="G324" s="68"/>
      <c r="H324" s="68"/>
      <c r="I324" s="68"/>
      <c r="J324" s="68"/>
    </row>
    <row r="325" spans="1:10" x14ac:dyDescent="0.25">
      <c r="A325" s="286"/>
      <c r="B325" s="68"/>
      <c r="C325" s="68"/>
      <c r="D325" s="68"/>
      <c r="E325" s="68"/>
      <c r="F325" s="68"/>
      <c r="G325" s="68"/>
      <c r="H325" s="68"/>
      <c r="I325" s="68"/>
      <c r="J325" s="68"/>
    </row>
    <row r="326" spans="1:10" x14ac:dyDescent="0.25">
      <c r="A326" s="286"/>
      <c r="B326" s="68"/>
      <c r="C326" s="68"/>
      <c r="D326" s="68"/>
      <c r="E326" s="68"/>
      <c r="F326" s="68"/>
      <c r="G326" s="68"/>
      <c r="H326" s="68"/>
      <c r="I326" s="68"/>
      <c r="J326" s="68"/>
    </row>
    <row r="327" spans="1:10" x14ac:dyDescent="0.25">
      <c r="A327" s="286"/>
      <c r="B327" s="68"/>
      <c r="C327" s="68"/>
      <c r="D327" s="68"/>
      <c r="E327" s="68"/>
      <c r="F327" s="68"/>
      <c r="G327" s="68"/>
      <c r="H327" s="68"/>
      <c r="I327" s="68"/>
      <c r="J327" s="68"/>
    </row>
    <row r="328" spans="1:10" x14ac:dyDescent="0.25">
      <c r="A328" s="286"/>
      <c r="B328" s="68"/>
      <c r="C328" s="68"/>
      <c r="D328" s="68"/>
      <c r="E328" s="68"/>
      <c r="F328" s="68"/>
      <c r="G328" s="68"/>
      <c r="H328" s="68"/>
      <c r="I328" s="68"/>
      <c r="J328" s="68"/>
    </row>
    <row r="329" spans="1:10" x14ac:dyDescent="0.25">
      <c r="A329" s="286"/>
      <c r="B329" s="68"/>
      <c r="C329" s="68"/>
      <c r="D329" s="68"/>
      <c r="E329" s="68"/>
      <c r="F329" s="68"/>
      <c r="G329" s="68"/>
      <c r="H329" s="68"/>
      <c r="I329" s="68"/>
      <c r="J329" s="68"/>
    </row>
    <row r="330" spans="1:10" x14ac:dyDescent="0.25">
      <c r="A330" s="286"/>
      <c r="B330" s="68"/>
      <c r="C330" s="68"/>
      <c r="D330" s="68"/>
      <c r="E330" s="68"/>
      <c r="F330" s="68"/>
      <c r="G330" s="68"/>
      <c r="H330" s="68"/>
      <c r="I330" s="68"/>
      <c r="J330" s="68"/>
    </row>
    <row r="331" spans="1:10" x14ac:dyDescent="0.25">
      <c r="A331" s="286"/>
      <c r="B331" s="68"/>
      <c r="C331" s="68"/>
      <c r="D331" s="68"/>
      <c r="E331" s="68"/>
      <c r="F331" s="68"/>
      <c r="G331" s="68"/>
      <c r="H331" s="68"/>
      <c r="I331" s="68"/>
      <c r="J331" s="68"/>
    </row>
    <row r="332" spans="1:10" x14ac:dyDescent="0.25">
      <c r="A332" s="286"/>
      <c r="B332" s="68"/>
      <c r="C332" s="68"/>
      <c r="D332" s="68"/>
      <c r="E332" s="68"/>
      <c r="F332" s="68"/>
      <c r="G332" s="68"/>
      <c r="H332" s="68"/>
      <c r="I332" s="68"/>
      <c r="J332" s="68"/>
    </row>
    <row r="333" spans="1:10" x14ac:dyDescent="0.25">
      <c r="A333" s="286"/>
      <c r="B333" s="68"/>
      <c r="C333" s="68"/>
      <c r="D333" s="68"/>
      <c r="E333" s="68"/>
      <c r="F333" s="68"/>
      <c r="G333" s="68"/>
      <c r="H333" s="68"/>
      <c r="I333" s="68"/>
      <c r="J333" s="68"/>
    </row>
    <row r="334" spans="1:10" x14ac:dyDescent="0.25">
      <c r="A334" s="286"/>
      <c r="B334" s="68"/>
      <c r="C334" s="68"/>
      <c r="D334" s="68"/>
      <c r="E334" s="68"/>
      <c r="F334" s="68"/>
      <c r="G334" s="68"/>
      <c r="H334" s="68"/>
      <c r="I334" s="68"/>
      <c r="J334" s="68"/>
    </row>
    <row r="335" spans="1:10" x14ac:dyDescent="0.25">
      <c r="A335" s="286"/>
      <c r="B335" s="68"/>
      <c r="C335" s="68"/>
      <c r="D335" s="68"/>
      <c r="E335" s="68"/>
      <c r="F335" s="68"/>
      <c r="G335" s="68"/>
      <c r="H335" s="68"/>
      <c r="I335" s="68"/>
      <c r="J335" s="68"/>
    </row>
    <row r="336" spans="1:10" x14ac:dyDescent="0.25">
      <c r="A336" s="286"/>
      <c r="B336" s="68"/>
      <c r="C336" s="68"/>
      <c r="D336" s="68"/>
      <c r="E336" s="68"/>
      <c r="F336" s="68"/>
      <c r="G336" s="68"/>
      <c r="H336" s="68"/>
      <c r="I336" s="68"/>
      <c r="J336" s="68"/>
    </row>
    <row r="337" spans="1:10" x14ac:dyDescent="0.25">
      <c r="A337" s="286"/>
      <c r="B337" s="68"/>
      <c r="C337" s="68"/>
      <c r="D337" s="68"/>
      <c r="E337" s="68"/>
      <c r="F337" s="68"/>
      <c r="G337" s="68"/>
      <c r="H337" s="68"/>
      <c r="I337" s="68"/>
      <c r="J337" s="68"/>
    </row>
    <row r="338" spans="1:10" x14ac:dyDescent="0.25">
      <c r="A338" s="286"/>
      <c r="B338" s="68"/>
      <c r="C338" s="68"/>
      <c r="D338" s="68"/>
      <c r="E338" s="68"/>
      <c r="F338" s="68"/>
      <c r="G338" s="68"/>
      <c r="H338" s="68"/>
      <c r="I338" s="68"/>
      <c r="J338" s="68"/>
    </row>
    <row r="339" spans="1:10" x14ac:dyDescent="0.25">
      <c r="A339" s="286"/>
      <c r="B339" s="68"/>
      <c r="C339" s="68"/>
      <c r="D339" s="68"/>
      <c r="E339" s="68"/>
      <c r="F339" s="68"/>
      <c r="G339" s="68"/>
      <c r="H339" s="68"/>
      <c r="I339" s="68"/>
      <c r="J339" s="68"/>
    </row>
    <row r="340" spans="1:10" x14ac:dyDescent="0.25">
      <c r="A340" s="286"/>
      <c r="B340" s="68"/>
      <c r="C340" s="68"/>
      <c r="D340" s="68"/>
      <c r="E340" s="68"/>
      <c r="F340" s="68"/>
      <c r="G340" s="68"/>
      <c r="H340" s="68"/>
      <c r="I340" s="68"/>
      <c r="J340" s="68"/>
    </row>
    <row r="341" spans="1:10" x14ac:dyDescent="0.25">
      <c r="A341" s="286"/>
      <c r="B341" s="68"/>
      <c r="C341" s="68"/>
      <c r="D341" s="68"/>
      <c r="E341" s="68"/>
      <c r="F341" s="68"/>
      <c r="G341" s="68"/>
      <c r="H341" s="68"/>
      <c r="I341" s="68"/>
      <c r="J341" s="68"/>
    </row>
    <row r="342" spans="1:10" x14ac:dyDescent="0.25">
      <c r="A342" s="286"/>
      <c r="B342" s="68"/>
      <c r="C342" s="68"/>
      <c r="D342" s="68"/>
      <c r="E342" s="68"/>
      <c r="F342" s="68"/>
      <c r="G342" s="68"/>
      <c r="H342" s="68"/>
      <c r="I342" s="68"/>
      <c r="J342" s="68"/>
    </row>
    <row r="343" spans="1:10" x14ac:dyDescent="0.25">
      <c r="A343" s="286"/>
      <c r="B343" s="68"/>
      <c r="C343" s="68"/>
      <c r="D343" s="68"/>
      <c r="E343" s="68"/>
      <c r="F343" s="68"/>
      <c r="G343" s="68"/>
      <c r="H343" s="68"/>
      <c r="I343" s="68"/>
      <c r="J343" s="68"/>
    </row>
    <row r="344" spans="1:10" x14ac:dyDescent="0.25">
      <c r="A344" s="286"/>
      <c r="B344" s="68"/>
      <c r="C344" s="68"/>
      <c r="D344" s="68"/>
      <c r="E344" s="68"/>
      <c r="F344" s="68"/>
      <c r="G344" s="68"/>
      <c r="H344" s="68"/>
      <c r="I344" s="68"/>
      <c r="J344" s="68"/>
    </row>
    <row r="345" spans="1:10" x14ac:dyDescent="0.25">
      <c r="A345" s="286"/>
      <c r="B345" s="68"/>
      <c r="C345" s="68"/>
      <c r="D345" s="68"/>
      <c r="E345" s="68"/>
      <c r="F345" s="68"/>
      <c r="G345" s="68"/>
      <c r="H345" s="68"/>
      <c r="I345" s="68"/>
      <c r="J345" s="68"/>
    </row>
    <row r="346" spans="1:10" x14ac:dyDescent="0.25">
      <c r="A346" s="286"/>
      <c r="B346" s="68"/>
      <c r="C346" s="68"/>
      <c r="D346" s="68"/>
      <c r="E346" s="68"/>
      <c r="F346" s="68"/>
      <c r="G346" s="68"/>
      <c r="H346" s="68"/>
      <c r="I346" s="68"/>
      <c r="J346" s="68"/>
    </row>
    <row r="347" spans="1:10" x14ac:dyDescent="0.25">
      <c r="A347" s="286"/>
      <c r="B347" s="68"/>
      <c r="C347" s="68"/>
      <c r="D347" s="68"/>
      <c r="E347" s="68"/>
      <c r="F347" s="68"/>
      <c r="G347" s="68"/>
      <c r="H347" s="68"/>
      <c r="I347" s="68"/>
      <c r="J347" s="68"/>
    </row>
    <row r="348" spans="1:10" x14ac:dyDescent="0.25">
      <c r="A348" s="286"/>
      <c r="B348" s="68"/>
      <c r="C348" s="68"/>
      <c r="D348" s="68"/>
      <c r="E348" s="68"/>
      <c r="F348" s="68"/>
      <c r="G348" s="68"/>
      <c r="H348" s="68"/>
      <c r="I348" s="68"/>
      <c r="J348" s="68"/>
    </row>
    <row r="349" spans="1:10" x14ac:dyDescent="0.25">
      <c r="A349" s="286"/>
      <c r="B349" s="68"/>
      <c r="C349" s="68"/>
      <c r="D349" s="68"/>
      <c r="E349" s="68"/>
      <c r="F349" s="68"/>
      <c r="G349" s="68"/>
      <c r="H349" s="68"/>
      <c r="I349" s="68"/>
      <c r="J349" s="68"/>
    </row>
    <row r="350" spans="1:10" x14ac:dyDescent="0.25">
      <c r="A350" s="286"/>
      <c r="B350" s="68"/>
      <c r="C350" s="68"/>
      <c r="D350" s="68"/>
      <c r="E350" s="68"/>
      <c r="F350" s="68"/>
      <c r="G350" s="68"/>
      <c r="H350" s="68"/>
      <c r="I350" s="68"/>
      <c r="J350" s="68"/>
    </row>
    <row r="351" spans="1:10" x14ac:dyDescent="0.25">
      <c r="A351" s="286"/>
      <c r="B351" s="68"/>
      <c r="C351" s="68"/>
      <c r="D351" s="68"/>
      <c r="E351" s="68"/>
      <c r="F351" s="68"/>
      <c r="G351" s="68"/>
      <c r="H351" s="68"/>
      <c r="I351" s="68"/>
      <c r="J351" s="68"/>
    </row>
    <row r="352" spans="1:10" x14ac:dyDescent="0.25">
      <c r="A352" s="286"/>
      <c r="B352" s="68"/>
      <c r="C352" s="68"/>
      <c r="D352" s="68"/>
      <c r="E352" s="68"/>
      <c r="F352" s="68"/>
      <c r="G352" s="68"/>
      <c r="H352" s="68"/>
      <c r="I352" s="68"/>
      <c r="J352" s="68"/>
    </row>
    <row r="353" spans="1:10" x14ac:dyDescent="0.25">
      <c r="A353" s="286"/>
      <c r="B353" s="68"/>
      <c r="C353" s="68"/>
      <c r="D353" s="68"/>
      <c r="E353" s="68"/>
      <c r="F353" s="68"/>
      <c r="G353" s="68"/>
      <c r="H353" s="68"/>
      <c r="I353" s="68"/>
      <c r="J353" s="68"/>
    </row>
    <row r="354" spans="1:10" x14ac:dyDescent="0.25">
      <c r="A354" s="286"/>
      <c r="B354" s="68"/>
      <c r="C354" s="68"/>
      <c r="D354" s="68"/>
      <c r="E354" s="68"/>
      <c r="F354" s="68"/>
      <c r="G354" s="68"/>
      <c r="H354" s="68"/>
      <c r="I354" s="68"/>
      <c r="J354" s="68"/>
    </row>
    <row r="355" spans="1:10" x14ac:dyDescent="0.25">
      <c r="A355" s="286"/>
      <c r="B355" s="68"/>
      <c r="C355" s="68"/>
      <c r="D355" s="68"/>
      <c r="E355" s="68"/>
      <c r="F355" s="68"/>
      <c r="G355" s="68"/>
      <c r="H355" s="68"/>
      <c r="I355" s="68"/>
      <c r="J355" s="68"/>
    </row>
    <row r="356" spans="1:10" x14ac:dyDescent="0.25">
      <c r="A356" s="286"/>
      <c r="B356" s="68"/>
      <c r="C356" s="68"/>
      <c r="D356" s="68"/>
      <c r="E356" s="68"/>
      <c r="F356" s="68"/>
      <c r="G356" s="68"/>
      <c r="H356" s="68"/>
      <c r="I356" s="68"/>
      <c r="J356" s="68"/>
    </row>
    <row r="357" spans="1:10" x14ac:dyDescent="0.25">
      <c r="A357" s="286"/>
      <c r="B357" s="68"/>
      <c r="C357" s="68"/>
      <c r="D357" s="68"/>
      <c r="E357" s="68"/>
      <c r="F357" s="68"/>
      <c r="G357" s="68"/>
      <c r="H357" s="68"/>
      <c r="I357" s="68"/>
      <c r="J357" s="68"/>
    </row>
    <row r="358" spans="1:10" x14ac:dyDescent="0.25">
      <c r="A358" s="286"/>
      <c r="B358" s="68"/>
      <c r="C358" s="68"/>
      <c r="D358" s="68"/>
      <c r="E358" s="68"/>
      <c r="F358" s="68"/>
      <c r="G358" s="68"/>
      <c r="H358" s="68"/>
      <c r="I358" s="68"/>
      <c r="J358" s="68"/>
    </row>
    <row r="359" spans="1:10" x14ac:dyDescent="0.25">
      <c r="A359" s="286"/>
      <c r="B359" s="68"/>
      <c r="C359" s="68"/>
      <c r="D359" s="68"/>
      <c r="E359" s="68"/>
      <c r="F359" s="68"/>
      <c r="G359" s="68"/>
      <c r="H359" s="68"/>
      <c r="I359" s="68"/>
      <c r="J359" s="68"/>
    </row>
    <row r="360" spans="1:10" x14ac:dyDescent="0.25">
      <c r="A360" s="286"/>
      <c r="B360" s="68"/>
      <c r="C360" s="68"/>
      <c r="D360" s="68"/>
      <c r="E360" s="68"/>
      <c r="F360" s="68"/>
      <c r="G360" s="68"/>
      <c r="H360" s="68"/>
      <c r="I360" s="68"/>
      <c r="J360" s="68"/>
    </row>
    <row r="361" spans="1:10" x14ac:dyDescent="0.25">
      <c r="A361" s="286"/>
      <c r="B361" s="68"/>
      <c r="C361" s="68"/>
      <c r="D361" s="68"/>
      <c r="E361" s="68"/>
      <c r="F361" s="68"/>
      <c r="G361" s="68"/>
      <c r="H361" s="68"/>
      <c r="I361" s="68"/>
      <c r="J361" s="68"/>
    </row>
    <row r="362" spans="1:10" x14ac:dyDescent="0.25">
      <c r="A362" s="286"/>
      <c r="B362" s="68"/>
      <c r="C362" s="68"/>
      <c r="D362" s="68"/>
      <c r="E362" s="68"/>
      <c r="F362" s="68"/>
      <c r="G362" s="68"/>
      <c r="H362" s="68"/>
      <c r="I362" s="68"/>
      <c r="J362" s="68"/>
    </row>
    <row r="363" spans="1:10" x14ac:dyDescent="0.25">
      <c r="A363" s="286"/>
      <c r="B363" s="68"/>
      <c r="C363" s="68"/>
      <c r="D363" s="68"/>
      <c r="E363" s="68"/>
      <c r="F363" s="68"/>
      <c r="G363" s="68"/>
      <c r="H363" s="68"/>
      <c r="I363" s="68"/>
      <c r="J363" s="68"/>
    </row>
    <row r="364" spans="1:10" x14ac:dyDescent="0.25">
      <c r="A364" s="286"/>
      <c r="B364" s="68"/>
      <c r="C364" s="68"/>
      <c r="D364" s="68"/>
      <c r="E364" s="68"/>
      <c r="F364" s="68"/>
      <c r="G364" s="68"/>
      <c r="H364" s="68"/>
      <c r="I364" s="68"/>
      <c r="J364" s="68"/>
    </row>
    <row r="365" spans="1:10" x14ac:dyDescent="0.25">
      <c r="A365" s="286"/>
      <c r="B365" s="68"/>
      <c r="C365" s="68"/>
      <c r="D365" s="68"/>
      <c r="E365" s="68"/>
      <c r="F365" s="68"/>
      <c r="G365" s="68"/>
      <c r="H365" s="68"/>
      <c r="I365" s="68"/>
      <c r="J365" s="68"/>
    </row>
    <row r="366" spans="1:10" x14ac:dyDescent="0.25">
      <c r="A366" s="286"/>
      <c r="B366" s="68"/>
      <c r="C366" s="68"/>
      <c r="D366" s="68"/>
      <c r="E366" s="68"/>
      <c r="F366" s="68"/>
      <c r="G366" s="68"/>
      <c r="H366" s="68"/>
      <c r="I366" s="68"/>
      <c r="J366" s="68"/>
    </row>
    <row r="367" spans="1:10" x14ac:dyDescent="0.25">
      <c r="A367" s="286"/>
      <c r="B367" s="68"/>
      <c r="C367" s="68"/>
      <c r="D367" s="68"/>
      <c r="E367" s="68"/>
      <c r="F367" s="68"/>
      <c r="G367" s="68"/>
      <c r="H367" s="68"/>
      <c r="I367" s="68"/>
      <c r="J367" s="68"/>
    </row>
    <row r="368" spans="1:10" x14ac:dyDescent="0.25">
      <c r="A368" s="286"/>
      <c r="B368" s="68"/>
      <c r="C368" s="68"/>
      <c r="D368" s="68"/>
      <c r="E368" s="68"/>
      <c r="F368" s="68"/>
      <c r="G368" s="68"/>
      <c r="H368" s="68"/>
      <c r="I368" s="68"/>
      <c r="J368" s="68"/>
    </row>
    <row r="369" spans="1:10" x14ac:dyDescent="0.25">
      <c r="A369" s="286"/>
      <c r="B369" s="68"/>
      <c r="C369" s="68"/>
      <c r="D369" s="68"/>
      <c r="E369" s="68"/>
      <c r="F369" s="68"/>
      <c r="G369" s="68"/>
      <c r="H369" s="68"/>
      <c r="I369" s="68"/>
      <c r="J369" s="68"/>
    </row>
    <row r="370" spans="1:10" x14ac:dyDescent="0.25">
      <c r="A370" s="286"/>
      <c r="B370" s="68"/>
      <c r="C370" s="68"/>
      <c r="D370" s="68"/>
      <c r="E370" s="68"/>
      <c r="F370" s="68"/>
      <c r="G370" s="68"/>
      <c r="H370" s="68"/>
      <c r="I370" s="68"/>
      <c r="J370" s="68"/>
    </row>
    <row r="371" spans="1:10" x14ac:dyDescent="0.25">
      <c r="A371" s="286"/>
      <c r="B371" s="68"/>
      <c r="C371" s="68"/>
      <c r="D371" s="68"/>
      <c r="E371" s="68"/>
      <c r="F371" s="68"/>
      <c r="G371" s="68"/>
      <c r="H371" s="68"/>
      <c r="I371" s="68"/>
      <c r="J371" s="68"/>
    </row>
    <row r="372" spans="1:10" x14ac:dyDescent="0.25">
      <c r="A372" s="286"/>
      <c r="B372" s="68"/>
      <c r="C372" s="68"/>
      <c r="D372" s="68"/>
      <c r="E372" s="68"/>
      <c r="F372" s="68"/>
      <c r="G372" s="68"/>
      <c r="H372" s="68"/>
      <c r="I372" s="68"/>
      <c r="J372" s="68"/>
    </row>
    <row r="373" spans="1:10" x14ac:dyDescent="0.25">
      <c r="A373" s="286"/>
      <c r="B373" s="68"/>
      <c r="C373" s="68"/>
      <c r="D373" s="68"/>
      <c r="E373" s="68"/>
      <c r="F373" s="68"/>
      <c r="G373" s="68"/>
      <c r="H373" s="68"/>
      <c r="I373" s="68"/>
      <c r="J373" s="68"/>
    </row>
    <row r="374" spans="1:10" x14ac:dyDescent="0.25">
      <c r="A374" s="286"/>
      <c r="B374" s="68"/>
      <c r="C374" s="68"/>
      <c r="D374" s="68"/>
      <c r="E374" s="68"/>
      <c r="F374" s="68"/>
      <c r="G374" s="68"/>
      <c r="H374" s="68"/>
      <c r="I374" s="68"/>
      <c r="J374" s="68"/>
    </row>
    <row r="375" spans="1:10" x14ac:dyDescent="0.25">
      <c r="A375" s="286"/>
      <c r="B375" s="68"/>
      <c r="C375" s="68"/>
      <c r="D375" s="68"/>
      <c r="E375" s="68"/>
      <c r="F375" s="68"/>
      <c r="G375" s="68"/>
      <c r="H375" s="68"/>
      <c r="I375" s="68"/>
      <c r="J375" s="68"/>
    </row>
    <row r="376" spans="1:10" x14ac:dyDescent="0.25">
      <c r="A376" s="286"/>
      <c r="B376" s="68"/>
      <c r="C376" s="68"/>
      <c r="D376" s="68"/>
      <c r="E376" s="68"/>
      <c r="F376" s="68"/>
      <c r="G376" s="68"/>
      <c r="H376" s="68"/>
      <c r="I376" s="68"/>
      <c r="J376" s="68"/>
    </row>
    <row r="377" spans="1:10" x14ac:dyDescent="0.25">
      <c r="A377" s="286"/>
      <c r="B377" s="68"/>
      <c r="C377" s="68"/>
      <c r="D377" s="68"/>
      <c r="E377" s="68"/>
      <c r="F377" s="68"/>
      <c r="G377" s="68"/>
      <c r="H377" s="68"/>
      <c r="I377" s="68"/>
      <c r="J377" s="68"/>
    </row>
    <row r="378" spans="1:10" x14ac:dyDescent="0.25">
      <c r="A378" s="286"/>
      <c r="B378" s="68"/>
      <c r="C378" s="68"/>
      <c r="D378" s="68"/>
      <c r="E378" s="68"/>
      <c r="F378" s="68"/>
      <c r="G378" s="68"/>
      <c r="H378" s="68"/>
      <c r="I378" s="68"/>
      <c r="J378" s="68"/>
    </row>
    <row r="379" spans="1:10" x14ac:dyDescent="0.25">
      <c r="A379" s="286"/>
      <c r="B379" s="68"/>
      <c r="C379" s="68"/>
      <c r="D379" s="68"/>
      <c r="E379" s="68"/>
      <c r="F379" s="68"/>
      <c r="G379" s="68"/>
      <c r="H379" s="68"/>
      <c r="I379" s="68"/>
      <c r="J379" s="68"/>
    </row>
    <row r="380" spans="1:10" x14ac:dyDescent="0.25">
      <c r="A380" s="286"/>
      <c r="B380" s="68"/>
      <c r="C380" s="68"/>
      <c r="D380" s="68"/>
      <c r="E380" s="68"/>
      <c r="F380" s="68"/>
      <c r="G380" s="68"/>
      <c r="H380" s="68"/>
      <c r="I380" s="68"/>
      <c r="J380" s="68"/>
    </row>
    <row r="381" spans="1:10" x14ac:dyDescent="0.25">
      <c r="A381" s="286"/>
      <c r="B381" s="68"/>
      <c r="C381" s="68"/>
      <c r="D381" s="68"/>
      <c r="E381" s="68"/>
      <c r="F381" s="68"/>
      <c r="G381" s="68"/>
      <c r="H381" s="68"/>
      <c r="I381" s="68"/>
      <c r="J381" s="68"/>
    </row>
    <row r="382" spans="1:10" x14ac:dyDescent="0.25">
      <c r="A382" s="286"/>
      <c r="B382" s="68"/>
      <c r="C382" s="68"/>
      <c r="D382" s="68"/>
      <c r="E382" s="68"/>
      <c r="F382" s="68"/>
      <c r="G382" s="68"/>
      <c r="H382" s="68"/>
      <c r="I382" s="68"/>
      <c r="J382" s="68"/>
    </row>
    <row r="383" spans="1:10" x14ac:dyDescent="0.25">
      <c r="A383" s="286"/>
      <c r="B383" s="68"/>
      <c r="C383" s="68"/>
      <c r="D383" s="68"/>
      <c r="E383" s="68"/>
      <c r="F383" s="68"/>
      <c r="G383" s="68"/>
      <c r="H383" s="68"/>
      <c r="I383" s="68"/>
      <c r="J383" s="68"/>
    </row>
    <row r="384" spans="1:10" x14ac:dyDescent="0.25">
      <c r="A384" s="286"/>
      <c r="B384" s="68"/>
      <c r="C384" s="68"/>
      <c r="D384" s="68"/>
      <c r="E384" s="68"/>
      <c r="F384" s="68"/>
      <c r="G384" s="68"/>
      <c r="H384" s="68"/>
      <c r="I384" s="68"/>
      <c r="J384" s="68"/>
    </row>
    <row r="385" spans="1:10" x14ac:dyDescent="0.25">
      <c r="A385" s="286"/>
      <c r="B385" s="68"/>
      <c r="C385" s="68"/>
      <c r="D385" s="68"/>
      <c r="E385" s="68"/>
      <c r="F385" s="68"/>
      <c r="G385" s="68"/>
      <c r="H385" s="68"/>
      <c r="I385" s="68"/>
      <c r="J385" s="68"/>
    </row>
    <row r="386" spans="1:10" x14ac:dyDescent="0.25">
      <c r="A386" s="286"/>
      <c r="B386" s="68"/>
      <c r="C386" s="68"/>
      <c r="D386" s="68"/>
      <c r="E386" s="68"/>
      <c r="F386" s="68"/>
      <c r="G386" s="68"/>
      <c r="H386" s="68"/>
      <c r="I386" s="68"/>
      <c r="J386" s="68"/>
    </row>
    <row r="387" spans="1:10" x14ac:dyDescent="0.25">
      <c r="A387" s="286"/>
      <c r="B387" s="68"/>
      <c r="C387" s="68"/>
      <c r="D387" s="68"/>
      <c r="E387" s="68"/>
      <c r="F387" s="68"/>
      <c r="G387" s="68"/>
      <c r="H387" s="68"/>
      <c r="I387" s="68"/>
      <c r="J387" s="68"/>
    </row>
    <row r="388" spans="1:10" x14ac:dyDescent="0.25">
      <c r="A388" s="286"/>
      <c r="B388" s="68"/>
      <c r="C388" s="68"/>
      <c r="D388" s="68"/>
      <c r="E388" s="68"/>
      <c r="F388" s="68"/>
      <c r="G388" s="68"/>
      <c r="H388" s="68"/>
      <c r="I388" s="68"/>
      <c r="J388" s="68"/>
    </row>
    <row r="389" spans="1:10" x14ac:dyDescent="0.25">
      <c r="A389" s="286"/>
      <c r="B389" s="68"/>
      <c r="C389" s="68"/>
      <c r="D389" s="68"/>
      <c r="E389" s="68"/>
      <c r="F389" s="68"/>
      <c r="G389" s="68"/>
      <c r="H389" s="68"/>
      <c r="I389" s="68"/>
      <c r="J389" s="68"/>
    </row>
    <row r="390" spans="1:10" x14ac:dyDescent="0.25">
      <c r="A390" s="286"/>
      <c r="B390" s="68"/>
      <c r="C390" s="68"/>
      <c r="D390" s="68"/>
      <c r="E390" s="68"/>
      <c r="F390" s="68"/>
      <c r="G390" s="68"/>
      <c r="H390" s="68"/>
      <c r="I390" s="68"/>
      <c r="J390" s="68"/>
    </row>
    <row r="391" spans="1:10" x14ac:dyDescent="0.25">
      <c r="A391" s="286"/>
      <c r="B391" s="68"/>
      <c r="C391" s="68"/>
      <c r="D391" s="68"/>
      <c r="E391" s="68"/>
      <c r="F391" s="68"/>
      <c r="G391" s="68"/>
      <c r="H391" s="68"/>
      <c r="I391" s="68"/>
      <c r="J391" s="68"/>
    </row>
    <row r="392" spans="1:10" x14ac:dyDescent="0.25">
      <c r="A392" s="286"/>
      <c r="B392" s="68"/>
      <c r="C392" s="68"/>
      <c r="D392" s="68"/>
      <c r="E392" s="68"/>
      <c r="F392" s="68"/>
      <c r="G392" s="68"/>
      <c r="H392" s="68"/>
      <c r="I392" s="68"/>
      <c r="J392" s="68"/>
    </row>
    <row r="393" spans="1:10" x14ac:dyDescent="0.25">
      <c r="A393" s="286"/>
      <c r="B393" s="68"/>
      <c r="C393" s="68"/>
      <c r="D393" s="68"/>
      <c r="E393" s="68"/>
      <c r="F393" s="68"/>
      <c r="G393" s="68"/>
      <c r="H393" s="68"/>
      <c r="I393" s="68"/>
      <c r="J393" s="68"/>
    </row>
    <row r="394" spans="1:10" x14ac:dyDescent="0.25">
      <c r="A394" s="286"/>
      <c r="B394" s="68"/>
      <c r="C394" s="68"/>
      <c r="D394" s="68"/>
      <c r="E394" s="68"/>
      <c r="F394" s="68"/>
      <c r="G394" s="68"/>
      <c r="H394" s="68"/>
      <c r="I394" s="68"/>
      <c r="J394" s="68"/>
    </row>
    <row r="395" spans="1:10" x14ac:dyDescent="0.25">
      <c r="A395" s="286"/>
      <c r="B395" s="68"/>
      <c r="C395" s="68"/>
      <c r="D395" s="68"/>
      <c r="E395" s="68"/>
      <c r="F395" s="68"/>
      <c r="G395" s="68"/>
      <c r="H395" s="68"/>
      <c r="I395" s="68"/>
      <c r="J395" s="68"/>
    </row>
    <row r="396" spans="1:10" x14ac:dyDescent="0.25">
      <c r="A396" s="286"/>
      <c r="B396" s="68"/>
      <c r="C396" s="68"/>
      <c r="D396" s="68"/>
      <c r="E396" s="68"/>
      <c r="F396" s="68"/>
      <c r="G396" s="68"/>
      <c r="H396" s="68"/>
      <c r="I396" s="68"/>
      <c r="J396" s="68"/>
    </row>
    <row r="397" spans="1:10" x14ac:dyDescent="0.25">
      <c r="A397" s="286"/>
      <c r="B397" s="68"/>
      <c r="C397" s="68"/>
      <c r="D397" s="68"/>
      <c r="E397" s="68"/>
      <c r="F397" s="68"/>
      <c r="G397" s="68"/>
      <c r="H397" s="68"/>
      <c r="I397" s="68"/>
      <c r="J397" s="68"/>
    </row>
    <row r="398" spans="1:10" x14ac:dyDescent="0.25">
      <c r="A398" s="286"/>
      <c r="B398" s="68"/>
      <c r="C398" s="68"/>
      <c r="D398" s="68"/>
      <c r="E398" s="68"/>
      <c r="F398" s="68"/>
      <c r="G398" s="68"/>
      <c r="H398" s="68"/>
      <c r="I398" s="68"/>
      <c r="J398" s="68"/>
    </row>
    <row r="399" spans="1:10" x14ac:dyDescent="0.25">
      <c r="A399" s="286"/>
      <c r="B399" s="68"/>
      <c r="C399" s="68"/>
      <c r="D399" s="68"/>
      <c r="E399" s="68"/>
      <c r="F399" s="68"/>
      <c r="G399" s="68"/>
      <c r="H399" s="68"/>
      <c r="I399" s="68"/>
      <c r="J399" s="68"/>
    </row>
    <row r="400" spans="1:10" x14ac:dyDescent="0.25">
      <c r="A400" s="286"/>
      <c r="B400" s="68"/>
      <c r="C400" s="68"/>
      <c r="D400" s="68"/>
      <c r="E400" s="68"/>
      <c r="F400" s="68"/>
      <c r="G400" s="68"/>
      <c r="H400" s="68"/>
      <c r="I400" s="68"/>
      <c r="J400" s="68"/>
    </row>
    <row r="401" spans="1:10" x14ac:dyDescent="0.25">
      <c r="A401" s="286"/>
      <c r="B401" s="68"/>
      <c r="C401" s="68"/>
      <c r="D401" s="68"/>
      <c r="E401" s="68"/>
      <c r="F401" s="68"/>
      <c r="G401" s="68"/>
      <c r="H401" s="68"/>
      <c r="I401" s="68"/>
      <c r="J401" s="68"/>
    </row>
    <row r="402" spans="1:10" x14ac:dyDescent="0.25">
      <c r="A402" s="286"/>
      <c r="B402" s="68"/>
      <c r="C402" s="68"/>
      <c r="D402" s="68"/>
      <c r="E402" s="68"/>
      <c r="F402" s="68"/>
      <c r="G402" s="68"/>
      <c r="H402" s="68"/>
      <c r="I402" s="68"/>
      <c r="J402" s="68"/>
    </row>
    <row r="403" spans="1:10" x14ac:dyDescent="0.25">
      <c r="A403" s="286"/>
      <c r="B403" s="68"/>
      <c r="C403" s="68"/>
      <c r="D403" s="68"/>
      <c r="E403" s="68"/>
      <c r="F403" s="68"/>
      <c r="G403" s="68"/>
      <c r="H403" s="68"/>
      <c r="I403" s="68"/>
      <c r="J403" s="68"/>
    </row>
    <row r="404" spans="1:10" x14ac:dyDescent="0.25">
      <c r="A404" s="286"/>
      <c r="B404" s="68"/>
      <c r="C404" s="68"/>
      <c r="D404" s="68"/>
      <c r="E404" s="68"/>
      <c r="F404" s="68"/>
      <c r="G404" s="68"/>
      <c r="H404" s="68"/>
      <c r="I404" s="68"/>
      <c r="J404" s="68"/>
    </row>
    <row r="405" spans="1:10" x14ac:dyDescent="0.25">
      <c r="A405" s="286"/>
      <c r="B405" s="68"/>
      <c r="C405" s="68"/>
      <c r="D405" s="68"/>
      <c r="E405" s="68"/>
      <c r="F405" s="68"/>
      <c r="G405" s="68"/>
      <c r="H405" s="68"/>
      <c r="I405" s="68"/>
      <c r="J405" s="68"/>
    </row>
    <row r="406" spans="1:10" x14ac:dyDescent="0.25">
      <c r="A406" s="286"/>
      <c r="B406" s="68"/>
      <c r="C406" s="68"/>
      <c r="D406" s="68"/>
      <c r="E406" s="68"/>
      <c r="F406" s="68"/>
      <c r="G406" s="68"/>
      <c r="H406" s="68"/>
      <c r="I406" s="68"/>
      <c r="J406" s="68"/>
    </row>
    <row r="407" spans="1:10" x14ac:dyDescent="0.25">
      <c r="A407" s="286"/>
      <c r="B407" s="68"/>
      <c r="C407" s="68"/>
      <c r="D407" s="68"/>
      <c r="E407" s="68"/>
      <c r="F407" s="68"/>
      <c r="G407" s="68"/>
      <c r="H407" s="68"/>
      <c r="I407" s="68"/>
      <c r="J407" s="68"/>
    </row>
    <row r="408" spans="1:10" x14ac:dyDescent="0.25">
      <c r="A408" s="286"/>
      <c r="B408" s="68"/>
      <c r="C408" s="68"/>
      <c r="D408" s="68"/>
      <c r="E408" s="68"/>
      <c r="F408" s="68"/>
      <c r="G408" s="68"/>
      <c r="H408" s="68"/>
      <c r="I408" s="68"/>
      <c r="J408" s="68"/>
    </row>
    <row r="409" spans="1:10" x14ac:dyDescent="0.25">
      <c r="A409" s="286"/>
      <c r="B409" s="68"/>
      <c r="C409" s="68"/>
      <c r="D409" s="68"/>
      <c r="E409" s="68"/>
      <c r="F409" s="68"/>
      <c r="G409" s="68"/>
      <c r="H409" s="68"/>
      <c r="I409" s="68"/>
      <c r="J409" s="68"/>
    </row>
    <row r="410" spans="1:10" x14ac:dyDescent="0.25">
      <c r="A410" s="286"/>
      <c r="B410" s="68"/>
      <c r="C410" s="68"/>
      <c r="D410" s="68"/>
      <c r="E410" s="68"/>
      <c r="F410" s="68"/>
      <c r="G410" s="68"/>
      <c r="H410" s="68"/>
      <c r="I410" s="68"/>
      <c r="J410" s="68"/>
    </row>
    <row r="411" spans="1:10" x14ac:dyDescent="0.25">
      <c r="A411" s="286"/>
      <c r="B411" s="68"/>
      <c r="C411" s="68"/>
      <c r="D411" s="68"/>
      <c r="E411" s="68"/>
      <c r="F411" s="68"/>
      <c r="G411" s="68"/>
      <c r="H411" s="68"/>
      <c r="I411" s="68"/>
      <c r="J411" s="68"/>
    </row>
    <row r="412" spans="1:10" x14ac:dyDescent="0.25">
      <c r="A412" s="286"/>
      <c r="B412" s="68"/>
      <c r="C412" s="68"/>
      <c r="D412" s="68"/>
      <c r="E412" s="68"/>
      <c r="F412" s="68"/>
      <c r="G412" s="68"/>
      <c r="H412" s="68"/>
      <c r="I412" s="68"/>
      <c r="J412" s="68"/>
    </row>
    <row r="413" spans="1:10" x14ac:dyDescent="0.25">
      <c r="A413" s="286"/>
      <c r="B413" s="68"/>
      <c r="C413" s="68"/>
      <c r="D413" s="68"/>
      <c r="E413" s="68"/>
      <c r="F413" s="68"/>
      <c r="G413" s="68"/>
      <c r="H413" s="68"/>
      <c r="I413" s="68"/>
      <c r="J413" s="68"/>
    </row>
    <row r="414" spans="1:10" x14ac:dyDescent="0.25">
      <c r="A414" s="286"/>
      <c r="B414" s="68"/>
      <c r="C414" s="68"/>
      <c r="D414" s="68"/>
      <c r="E414" s="68"/>
      <c r="F414" s="68"/>
      <c r="G414" s="68"/>
      <c r="H414" s="68"/>
      <c r="I414" s="68"/>
      <c r="J414" s="68"/>
    </row>
    <row r="415" spans="1:10" x14ac:dyDescent="0.25">
      <c r="A415" s="286"/>
      <c r="B415" s="68"/>
      <c r="C415" s="68"/>
      <c r="D415" s="68"/>
      <c r="E415" s="68"/>
      <c r="F415" s="68"/>
      <c r="G415" s="68"/>
      <c r="H415" s="68"/>
      <c r="I415" s="68"/>
      <c r="J415" s="68"/>
    </row>
    <row r="416" spans="1:10" x14ac:dyDescent="0.25">
      <c r="A416" s="286"/>
      <c r="B416" s="68"/>
      <c r="C416" s="68"/>
      <c r="D416" s="68"/>
      <c r="E416" s="68"/>
      <c r="F416" s="68"/>
      <c r="G416" s="68"/>
      <c r="H416" s="68"/>
      <c r="I416" s="68"/>
      <c r="J416" s="68"/>
    </row>
    <row r="417" spans="1:10" x14ac:dyDescent="0.25">
      <c r="A417" s="286"/>
      <c r="B417" s="68"/>
      <c r="C417" s="68"/>
      <c r="D417" s="68"/>
      <c r="E417" s="68"/>
      <c r="F417" s="68"/>
      <c r="G417" s="68"/>
      <c r="H417" s="68"/>
      <c r="I417" s="68"/>
      <c r="J417" s="68"/>
    </row>
    <row r="418" spans="1:10" x14ac:dyDescent="0.25">
      <c r="A418" s="286"/>
      <c r="B418" s="68"/>
      <c r="C418" s="68"/>
      <c r="D418" s="68"/>
      <c r="E418" s="68"/>
      <c r="F418" s="68"/>
      <c r="G418" s="68"/>
      <c r="H418" s="68"/>
      <c r="I418" s="68"/>
      <c r="J418" s="68"/>
    </row>
    <row r="419" spans="1:10" x14ac:dyDescent="0.25">
      <c r="A419" s="286"/>
      <c r="B419" s="68"/>
      <c r="C419" s="68"/>
      <c r="D419" s="68"/>
      <c r="E419" s="68"/>
      <c r="F419" s="68"/>
      <c r="G419" s="68"/>
      <c r="H419" s="68"/>
      <c r="I419" s="68"/>
      <c r="J419" s="68"/>
    </row>
    <row r="420" spans="1:10" x14ac:dyDescent="0.25">
      <c r="A420" s="286"/>
      <c r="B420" s="68"/>
      <c r="C420" s="68"/>
      <c r="D420" s="68"/>
      <c r="E420" s="68"/>
      <c r="F420" s="68"/>
      <c r="G420" s="68"/>
      <c r="H420" s="68"/>
      <c r="I420" s="68"/>
      <c r="J420" s="68"/>
    </row>
    <row r="421" spans="1:10" x14ac:dyDescent="0.25">
      <c r="A421" s="286"/>
      <c r="B421" s="68"/>
      <c r="C421" s="68"/>
      <c r="D421" s="68"/>
      <c r="E421" s="68"/>
      <c r="F421" s="68"/>
      <c r="G421" s="68"/>
      <c r="H421" s="68"/>
      <c r="I421" s="68"/>
      <c r="J421" s="68"/>
    </row>
    <row r="422" spans="1:10" x14ac:dyDescent="0.25">
      <c r="A422" s="286"/>
      <c r="B422" s="68"/>
      <c r="C422" s="68"/>
      <c r="D422" s="68"/>
      <c r="E422" s="68"/>
      <c r="F422" s="68"/>
      <c r="G422" s="68"/>
      <c r="H422" s="68"/>
      <c r="I422" s="68"/>
      <c r="J422" s="68"/>
    </row>
    <row r="423" spans="1:10" x14ac:dyDescent="0.25">
      <c r="A423" s="286"/>
      <c r="B423" s="68"/>
      <c r="C423" s="68"/>
      <c r="D423" s="68"/>
      <c r="E423" s="68"/>
      <c r="F423" s="68"/>
      <c r="G423" s="68"/>
      <c r="H423" s="68"/>
      <c r="I423" s="68"/>
      <c r="J423" s="68"/>
    </row>
    <row r="424" spans="1:10" x14ac:dyDescent="0.25">
      <c r="A424" s="286"/>
      <c r="B424" s="68"/>
      <c r="C424" s="68"/>
      <c r="D424" s="68"/>
      <c r="E424" s="68"/>
      <c r="F424" s="68"/>
      <c r="G424" s="68"/>
      <c r="H424" s="68"/>
      <c r="I424" s="68"/>
      <c r="J424" s="68"/>
    </row>
    <row r="425" spans="1:10" x14ac:dyDescent="0.25">
      <c r="A425" s="286"/>
      <c r="B425" s="68"/>
      <c r="C425" s="68"/>
      <c r="D425" s="68"/>
      <c r="E425" s="68"/>
      <c r="F425" s="68"/>
      <c r="G425" s="68"/>
      <c r="H425" s="68"/>
      <c r="I425" s="68"/>
      <c r="J425" s="68"/>
    </row>
    <row r="426" spans="1:10" x14ac:dyDescent="0.25">
      <c r="A426" s="286"/>
      <c r="B426" s="68"/>
      <c r="C426" s="68"/>
      <c r="D426" s="68"/>
      <c r="E426" s="68"/>
      <c r="F426" s="68"/>
      <c r="G426" s="68"/>
      <c r="H426" s="68"/>
      <c r="I426" s="68"/>
      <c r="J426" s="68"/>
    </row>
    <row r="427" spans="1:10" x14ac:dyDescent="0.25">
      <c r="A427" s="286"/>
      <c r="B427" s="68"/>
      <c r="C427" s="68"/>
      <c r="D427" s="68"/>
      <c r="E427" s="68"/>
      <c r="F427" s="68"/>
      <c r="G427" s="68"/>
      <c r="H427" s="68"/>
      <c r="I427" s="68"/>
      <c r="J427" s="68"/>
    </row>
    <row r="428" spans="1:10" x14ac:dyDescent="0.25">
      <c r="A428" s="286"/>
      <c r="B428" s="68"/>
      <c r="C428" s="68"/>
      <c r="D428" s="68"/>
      <c r="E428" s="68"/>
      <c r="F428" s="68"/>
      <c r="G428" s="68"/>
      <c r="H428" s="68"/>
      <c r="I428" s="68"/>
      <c r="J428" s="68"/>
    </row>
    <row r="429" spans="1:10" x14ac:dyDescent="0.25">
      <c r="A429" s="286"/>
      <c r="B429" s="68"/>
      <c r="C429" s="68"/>
      <c r="D429" s="68"/>
      <c r="E429" s="68"/>
      <c r="F429" s="68"/>
      <c r="G429" s="68"/>
      <c r="H429" s="68"/>
      <c r="I429" s="68"/>
      <c r="J429" s="68"/>
    </row>
    <row r="430" spans="1:10" x14ac:dyDescent="0.25">
      <c r="A430" s="286"/>
      <c r="B430" s="68"/>
      <c r="C430" s="68"/>
      <c r="D430" s="68"/>
      <c r="E430" s="68"/>
      <c r="F430" s="68"/>
      <c r="G430" s="68"/>
      <c r="H430" s="68"/>
      <c r="I430" s="68"/>
      <c r="J430" s="68"/>
    </row>
    <row r="431" spans="1:10" x14ac:dyDescent="0.25">
      <c r="A431" s="286"/>
      <c r="B431" s="68"/>
      <c r="C431" s="68"/>
      <c r="D431" s="68"/>
      <c r="E431" s="68"/>
      <c r="F431" s="68"/>
      <c r="G431" s="68"/>
      <c r="H431" s="68"/>
      <c r="I431" s="68"/>
      <c r="J431" s="68"/>
    </row>
    <row r="432" spans="1:10" x14ac:dyDescent="0.25">
      <c r="A432" s="286"/>
      <c r="B432" s="68"/>
      <c r="C432" s="68"/>
      <c r="D432" s="68"/>
      <c r="E432" s="68"/>
      <c r="F432" s="68"/>
      <c r="G432" s="68"/>
      <c r="H432" s="68"/>
      <c r="I432" s="68"/>
      <c r="J432" s="68"/>
    </row>
    <row r="433" spans="1:10" x14ac:dyDescent="0.25">
      <c r="A433" s="286"/>
      <c r="B433" s="68"/>
      <c r="C433" s="68"/>
      <c r="D433" s="68"/>
      <c r="E433" s="68"/>
      <c r="F433" s="68"/>
      <c r="G433" s="68"/>
      <c r="H433" s="68"/>
      <c r="I433" s="68"/>
      <c r="J433" s="68"/>
    </row>
    <row r="434" spans="1:10" x14ac:dyDescent="0.25">
      <c r="A434" s="286"/>
      <c r="B434" s="68"/>
      <c r="C434" s="68"/>
      <c r="D434" s="68"/>
      <c r="E434" s="68"/>
      <c r="F434" s="68"/>
      <c r="G434" s="68"/>
      <c r="H434" s="68"/>
      <c r="I434" s="68"/>
      <c r="J434" s="68"/>
    </row>
    <row r="435" spans="1:10" x14ac:dyDescent="0.25">
      <c r="A435" s="286"/>
      <c r="B435" s="68"/>
      <c r="C435" s="68"/>
      <c r="D435" s="68"/>
      <c r="E435" s="68"/>
      <c r="F435" s="68"/>
      <c r="G435" s="68"/>
      <c r="H435" s="68"/>
      <c r="I435" s="68"/>
      <c r="J435" s="68"/>
    </row>
    <row r="436" spans="1:10" x14ac:dyDescent="0.25">
      <c r="A436" s="286"/>
      <c r="B436" s="68"/>
      <c r="C436" s="68"/>
      <c r="D436" s="68"/>
      <c r="E436" s="68"/>
      <c r="F436" s="68"/>
      <c r="G436" s="68"/>
      <c r="H436" s="68"/>
      <c r="I436" s="68"/>
      <c r="J436" s="68"/>
    </row>
    <row r="437" spans="1:10" x14ac:dyDescent="0.25">
      <c r="A437" s="286"/>
      <c r="B437" s="68"/>
      <c r="C437" s="68"/>
      <c r="D437" s="68"/>
      <c r="E437" s="68"/>
      <c r="F437" s="68"/>
      <c r="G437" s="68"/>
      <c r="H437" s="68"/>
      <c r="I437" s="68"/>
      <c r="J437" s="68"/>
    </row>
    <row r="438" spans="1:10" x14ac:dyDescent="0.25">
      <c r="A438" s="286"/>
      <c r="B438" s="68"/>
      <c r="C438" s="68"/>
      <c r="D438" s="68"/>
      <c r="E438" s="68"/>
      <c r="F438" s="68"/>
      <c r="G438" s="68"/>
      <c r="H438" s="68"/>
      <c r="I438" s="68"/>
      <c r="J438" s="68"/>
    </row>
    <row r="439" spans="1:10" x14ac:dyDescent="0.25">
      <c r="A439" s="286"/>
      <c r="B439" s="68"/>
      <c r="C439" s="68"/>
      <c r="D439" s="68"/>
      <c r="E439" s="68"/>
      <c r="F439" s="68"/>
      <c r="G439" s="68"/>
      <c r="H439" s="68"/>
      <c r="I439" s="68"/>
      <c r="J439" s="68"/>
    </row>
    <row r="440" spans="1:10" x14ac:dyDescent="0.25">
      <c r="A440" s="286"/>
      <c r="B440" s="68"/>
      <c r="C440" s="68"/>
      <c r="D440" s="68"/>
      <c r="E440" s="68"/>
      <c r="F440" s="68"/>
      <c r="G440" s="68"/>
      <c r="H440" s="68"/>
      <c r="I440" s="68"/>
      <c r="J440" s="68"/>
    </row>
    <row r="441" spans="1:10" x14ac:dyDescent="0.25">
      <c r="A441" s="286"/>
      <c r="B441" s="68"/>
      <c r="C441" s="68"/>
      <c r="D441" s="68"/>
      <c r="E441" s="68"/>
      <c r="F441" s="68"/>
      <c r="G441" s="68"/>
      <c r="H441" s="68"/>
      <c r="I441" s="68"/>
      <c r="J441" s="68"/>
    </row>
    <row r="442" spans="1:10" x14ac:dyDescent="0.25">
      <c r="A442" s="286"/>
      <c r="B442" s="68"/>
      <c r="C442" s="68"/>
      <c r="D442" s="68"/>
      <c r="E442" s="68"/>
      <c r="F442" s="68"/>
      <c r="G442" s="68"/>
      <c r="H442" s="68"/>
      <c r="I442" s="68"/>
      <c r="J442" s="68"/>
    </row>
    <row r="443" spans="1:10" x14ac:dyDescent="0.25">
      <c r="A443" s="286"/>
      <c r="B443" s="68"/>
      <c r="C443" s="68"/>
      <c r="D443" s="68"/>
      <c r="E443" s="68"/>
      <c r="F443" s="68"/>
      <c r="G443" s="68"/>
      <c r="H443" s="68"/>
      <c r="I443" s="68"/>
      <c r="J443" s="68"/>
    </row>
    <row r="444" spans="1:10" x14ac:dyDescent="0.25">
      <c r="A444" s="286"/>
      <c r="B444" s="68"/>
      <c r="C444" s="68"/>
      <c r="D444" s="68"/>
      <c r="E444" s="68"/>
      <c r="F444" s="68"/>
      <c r="G444" s="68"/>
      <c r="H444" s="68"/>
      <c r="I444" s="68"/>
      <c r="J444" s="68"/>
    </row>
    <row r="445" spans="1:10" x14ac:dyDescent="0.25">
      <c r="A445" s="286"/>
      <c r="B445" s="68"/>
      <c r="C445" s="68"/>
      <c r="D445" s="68"/>
      <c r="E445" s="68"/>
      <c r="F445" s="68"/>
      <c r="G445" s="68"/>
      <c r="H445" s="68"/>
      <c r="I445" s="68"/>
      <c r="J445" s="68"/>
    </row>
    <row r="446" spans="1:10" x14ac:dyDescent="0.25">
      <c r="A446" s="286"/>
      <c r="B446" s="68"/>
      <c r="C446" s="68"/>
      <c r="D446" s="68"/>
      <c r="E446" s="68"/>
      <c r="F446" s="68"/>
      <c r="G446" s="68"/>
      <c r="H446" s="68"/>
      <c r="I446" s="68"/>
      <c r="J446" s="68"/>
    </row>
    <row r="447" spans="1:10" x14ac:dyDescent="0.25">
      <c r="A447" s="286"/>
      <c r="B447" s="68"/>
      <c r="C447" s="68"/>
      <c r="D447" s="68"/>
      <c r="E447" s="68"/>
      <c r="F447" s="68"/>
      <c r="G447" s="68"/>
      <c r="H447" s="68"/>
      <c r="I447" s="68"/>
      <c r="J447" s="68"/>
    </row>
    <row r="448" spans="1:10" x14ac:dyDescent="0.25">
      <c r="A448" s="286"/>
      <c r="B448" s="68"/>
      <c r="C448" s="68"/>
      <c r="D448" s="68"/>
      <c r="E448" s="68"/>
      <c r="F448" s="68"/>
      <c r="G448" s="68"/>
      <c r="H448" s="68"/>
      <c r="I448" s="68"/>
      <c r="J448" s="68"/>
    </row>
    <row r="449" spans="1:10" x14ac:dyDescent="0.25">
      <c r="A449" s="286"/>
      <c r="B449" s="68"/>
      <c r="C449" s="68"/>
      <c r="D449" s="68"/>
      <c r="E449" s="68"/>
      <c r="F449" s="68"/>
      <c r="G449" s="68"/>
      <c r="H449" s="68"/>
      <c r="I449" s="68"/>
      <c r="J449" s="68"/>
    </row>
    <row r="450" spans="1:10" x14ac:dyDescent="0.25">
      <c r="A450" s="286"/>
      <c r="B450" s="68"/>
      <c r="C450" s="68"/>
      <c r="D450" s="68"/>
      <c r="E450" s="68"/>
      <c r="F450" s="68"/>
      <c r="G450" s="68"/>
      <c r="H450" s="68"/>
      <c r="I450" s="68"/>
      <c r="J450" s="68"/>
    </row>
    <row r="451" spans="1:10" x14ac:dyDescent="0.25">
      <c r="A451" s="286"/>
      <c r="B451" s="68"/>
      <c r="C451" s="68"/>
      <c r="D451" s="68"/>
      <c r="E451" s="68"/>
      <c r="F451" s="68"/>
      <c r="G451" s="68"/>
      <c r="H451" s="68"/>
      <c r="I451" s="68"/>
      <c r="J451" s="68"/>
    </row>
    <row r="452" spans="1:10" x14ac:dyDescent="0.25">
      <c r="A452" s="286"/>
      <c r="B452" s="68"/>
      <c r="C452" s="68"/>
      <c r="D452" s="68"/>
      <c r="E452" s="68"/>
      <c r="F452" s="68"/>
      <c r="G452" s="68"/>
      <c r="H452" s="68"/>
      <c r="I452" s="68"/>
      <c r="J452" s="68"/>
    </row>
    <row r="453" spans="1:10" x14ac:dyDescent="0.25">
      <c r="A453" s="286"/>
      <c r="B453" s="68"/>
      <c r="C453" s="68"/>
      <c r="D453" s="68"/>
      <c r="E453" s="68"/>
      <c r="F453" s="68"/>
      <c r="G453" s="68"/>
      <c r="H453" s="68"/>
      <c r="I453" s="68"/>
      <c r="J453" s="68"/>
    </row>
    <row r="454" spans="1:10" x14ac:dyDescent="0.25">
      <c r="A454" s="286"/>
      <c r="B454" s="68"/>
      <c r="C454" s="68"/>
      <c r="D454" s="68"/>
      <c r="E454" s="68"/>
      <c r="F454" s="68"/>
      <c r="G454" s="68"/>
      <c r="H454" s="68"/>
      <c r="I454" s="68"/>
      <c r="J454" s="68"/>
    </row>
    <row r="455" spans="1:10" x14ac:dyDescent="0.25">
      <c r="A455" s="286"/>
      <c r="B455" s="68"/>
      <c r="C455" s="68"/>
      <c r="D455" s="68"/>
      <c r="E455" s="68"/>
      <c r="F455" s="68"/>
      <c r="G455" s="68"/>
      <c r="H455" s="68"/>
      <c r="I455" s="68"/>
      <c r="J455" s="68"/>
    </row>
    <row r="456" spans="1:10" x14ac:dyDescent="0.25">
      <c r="A456" s="286"/>
      <c r="B456" s="68"/>
      <c r="C456" s="68"/>
      <c r="D456" s="68"/>
      <c r="E456" s="68"/>
      <c r="F456" s="68"/>
      <c r="G456" s="68"/>
      <c r="H456" s="68"/>
      <c r="I456" s="68"/>
      <c r="J456" s="68"/>
    </row>
    <row r="457" spans="1:10" x14ac:dyDescent="0.25">
      <c r="A457" s="286"/>
      <c r="B457" s="68"/>
      <c r="C457" s="68"/>
      <c r="D457" s="68"/>
      <c r="E457" s="68"/>
      <c r="F457" s="68"/>
      <c r="G457" s="68"/>
      <c r="H457" s="68"/>
      <c r="I457" s="68"/>
      <c r="J457" s="68"/>
    </row>
    <row r="458" spans="1:10" x14ac:dyDescent="0.25">
      <c r="A458" s="286"/>
      <c r="B458" s="68"/>
      <c r="C458" s="68"/>
      <c r="D458" s="68"/>
      <c r="E458" s="68"/>
      <c r="F458" s="68"/>
      <c r="G458" s="68"/>
      <c r="H458" s="68"/>
      <c r="I458" s="68"/>
      <c r="J458" s="68"/>
    </row>
    <row r="459" spans="1:10" x14ac:dyDescent="0.25">
      <c r="A459" s="286"/>
      <c r="B459" s="68"/>
      <c r="C459" s="68"/>
      <c r="D459" s="68"/>
      <c r="E459" s="68"/>
      <c r="F459" s="68"/>
      <c r="G459" s="68"/>
      <c r="H459" s="68"/>
      <c r="I459" s="68"/>
      <c r="J459" s="68"/>
    </row>
    <row r="460" spans="1:10" x14ac:dyDescent="0.25">
      <c r="A460" s="286"/>
      <c r="B460" s="68"/>
      <c r="C460" s="68"/>
      <c r="D460" s="68"/>
      <c r="E460" s="68"/>
      <c r="F460" s="68"/>
      <c r="G460" s="68"/>
      <c r="H460" s="68"/>
      <c r="I460" s="68"/>
      <c r="J460" s="68"/>
    </row>
    <row r="461" spans="1:10" x14ac:dyDescent="0.25">
      <c r="A461" s="286"/>
      <c r="B461" s="68"/>
      <c r="C461" s="68"/>
      <c r="D461" s="68"/>
      <c r="E461" s="68"/>
      <c r="F461" s="68"/>
      <c r="G461" s="68"/>
      <c r="H461" s="68"/>
      <c r="I461" s="68"/>
      <c r="J461" s="68"/>
    </row>
    <row r="462" spans="1:10" x14ac:dyDescent="0.25">
      <c r="A462" s="286"/>
      <c r="B462" s="68"/>
      <c r="C462" s="68"/>
      <c r="D462" s="68"/>
      <c r="E462" s="68"/>
      <c r="F462" s="68"/>
      <c r="G462" s="68"/>
      <c r="H462" s="68"/>
      <c r="I462" s="68"/>
      <c r="J462" s="68"/>
    </row>
    <row r="463" spans="1:10" x14ac:dyDescent="0.25">
      <c r="A463" s="286"/>
      <c r="B463" s="68"/>
      <c r="C463" s="68"/>
      <c r="D463" s="68"/>
      <c r="E463" s="68"/>
      <c r="F463" s="68"/>
      <c r="G463" s="68"/>
      <c r="H463" s="68"/>
      <c r="I463" s="68"/>
      <c r="J463" s="68"/>
    </row>
    <row r="464" spans="1:10" x14ac:dyDescent="0.25">
      <c r="A464" s="286"/>
      <c r="B464" s="68"/>
      <c r="C464" s="68"/>
      <c r="D464" s="68"/>
      <c r="E464" s="68"/>
      <c r="F464" s="68"/>
      <c r="G464" s="68"/>
      <c r="H464" s="68"/>
      <c r="I464" s="68"/>
      <c r="J464" s="68"/>
    </row>
    <row r="465" spans="1:10" x14ac:dyDescent="0.25">
      <c r="A465" s="286"/>
      <c r="B465" s="68"/>
      <c r="C465" s="68"/>
      <c r="D465" s="68"/>
      <c r="E465" s="68"/>
      <c r="F465" s="68"/>
      <c r="G465" s="68"/>
      <c r="H465" s="68"/>
      <c r="I465" s="68"/>
      <c r="J465" s="68"/>
    </row>
    <row r="466" spans="1:10" x14ac:dyDescent="0.25">
      <c r="A466" s="286"/>
      <c r="B466" s="68"/>
      <c r="C466" s="68"/>
      <c r="D466" s="68"/>
      <c r="E466" s="68"/>
      <c r="F466" s="68"/>
      <c r="G466" s="68"/>
      <c r="H466" s="68"/>
      <c r="I466" s="68"/>
      <c r="J466" s="68"/>
    </row>
    <row r="467" spans="1:10" x14ac:dyDescent="0.25">
      <c r="A467" s="286"/>
      <c r="B467" s="68"/>
      <c r="C467" s="68"/>
      <c r="D467" s="68"/>
      <c r="E467" s="68"/>
      <c r="F467" s="68"/>
      <c r="G467" s="68"/>
      <c r="H467" s="68"/>
      <c r="I467" s="68"/>
      <c r="J467" s="68"/>
    </row>
    <row r="468" spans="1:10" x14ac:dyDescent="0.25">
      <c r="A468" s="286"/>
      <c r="B468" s="68"/>
      <c r="C468" s="68"/>
      <c r="D468" s="68"/>
      <c r="E468" s="68"/>
      <c r="F468" s="68"/>
      <c r="G468" s="68"/>
      <c r="H468" s="68"/>
      <c r="I468" s="68"/>
      <c r="J468" s="68"/>
    </row>
    <row r="469" spans="1:10" x14ac:dyDescent="0.25">
      <c r="A469" s="286"/>
      <c r="B469" s="68"/>
      <c r="C469" s="68"/>
      <c r="D469" s="68"/>
      <c r="E469" s="68"/>
      <c r="F469" s="68"/>
      <c r="G469" s="68"/>
      <c r="H469" s="68"/>
      <c r="I469" s="68"/>
      <c r="J469" s="68"/>
    </row>
    <row r="470" spans="1:10" x14ac:dyDescent="0.25">
      <c r="A470" s="286"/>
      <c r="B470" s="68"/>
      <c r="C470" s="68"/>
      <c r="D470" s="68"/>
      <c r="E470" s="68"/>
      <c r="F470" s="68"/>
      <c r="G470" s="68"/>
      <c r="H470" s="68"/>
      <c r="I470" s="68"/>
      <c r="J470" s="68"/>
    </row>
    <row r="471" spans="1:10" x14ac:dyDescent="0.25">
      <c r="A471" s="286"/>
      <c r="B471" s="68"/>
      <c r="C471" s="68"/>
      <c r="D471" s="68"/>
      <c r="E471" s="68"/>
      <c r="F471" s="68"/>
      <c r="G471" s="68"/>
      <c r="H471" s="68"/>
      <c r="I471" s="68"/>
      <c r="J471" s="68"/>
    </row>
    <row r="472" spans="1:10" x14ac:dyDescent="0.25">
      <c r="A472" s="286"/>
      <c r="B472" s="68"/>
      <c r="C472" s="68"/>
      <c r="D472" s="68"/>
      <c r="E472" s="68"/>
      <c r="F472" s="68"/>
      <c r="G472" s="68"/>
      <c r="H472" s="68"/>
      <c r="I472" s="68"/>
      <c r="J472" s="68"/>
    </row>
    <row r="473" spans="1:10" x14ac:dyDescent="0.25">
      <c r="A473" s="286"/>
      <c r="B473" s="68"/>
      <c r="C473" s="68"/>
      <c r="D473" s="68"/>
      <c r="E473" s="68"/>
      <c r="F473" s="68"/>
      <c r="G473" s="68"/>
      <c r="H473" s="68"/>
      <c r="I473" s="68"/>
      <c r="J473" s="68"/>
    </row>
    <row r="474" spans="1:10" x14ac:dyDescent="0.25">
      <c r="A474" s="286"/>
      <c r="B474" s="68"/>
      <c r="C474" s="68"/>
      <c r="D474" s="68"/>
      <c r="E474" s="68"/>
      <c r="F474" s="68"/>
      <c r="G474" s="68"/>
      <c r="H474" s="68"/>
      <c r="I474" s="68"/>
      <c r="J474" s="68"/>
    </row>
    <row r="475" spans="1:10" x14ac:dyDescent="0.25">
      <c r="A475" s="286"/>
      <c r="B475" s="68"/>
      <c r="C475" s="68"/>
      <c r="D475" s="68"/>
      <c r="E475" s="68"/>
      <c r="F475" s="68"/>
      <c r="G475" s="68"/>
      <c r="H475" s="68"/>
      <c r="I475" s="68"/>
      <c r="J475" s="68"/>
    </row>
    <row r="476" spans="1:10" x14ac:dyDescent="0.25">
      <c r="A476" s="286"/>
      <c r="B476" s="68"/>
      <c r="C476" s="68"/>
      <c r="D476" s="68"/>
      <c r="E476" s="68"/>
      <c r="F476" s="68"/>
      <c r="G476" s="68"/>
      <c r="H476" s="68"/>
      <c r="I476" s="68"/>
      <c r="J476" s="68"/>
    </row>
    <row r="477" spans="1:10" x14ac:dyDescent="0.25">
      <c r="A477" s="286"/>
      <c r="B477" s="68"/>
      <c r="C477" s="68"/>
      <c r="D477" s="68"/>
      <c r="E477" s="68"/>
      <c r="F477" s="68"/>
      <c r="G477" s="68"/>
      <c r="H477" s="68"/>
      <c r="I477" s="68"/>
      <c r="J477" s="68"/>
    </row>
    <row r="478" spans="1:10" x14ac:dyDescent="0.25">
      <c r="A478" s="286"/>
      <c r="B478" s="68"/>
      <c r="C478" s="68"/>
      <c r="D478" s="68"/>
      <c r="E478" s="68"/>
      <c r="F478" s="68"/>
      <c r="G478" s="68"/>
      <c r="H478" s="68"/>
      <c r="I478" s="68"/>
      <c r="J478" s="68"/>
    </row>
    <row r="479" spans="1:10" x14ac:dyDescent="0.25">
      <c r="A479" s="286"/>
      <c r="B479" s="68"/>
      <c r="C479" s="68"/>
      <c r="D479" s="68"/>
      <c r="E479" s="68"/>
      <c r="F479" s="68"/>
      <c r="G479" s="68"/>
      <c r="H479" s="68"/>
      <c r="I479" s="68"/>
      <c r="J479" s="68"/>
    </row>
    <row r="480" spans="1:10" x14ac:dyDescent="0.25">
      <c r="A480" s="286"/>
      <c r="B480" s="68"/>
      <c r="C480" s="68"/>
      <c r="D480" s="68"/>
      <c r="E480" s="68"/>
      <c r="F480" s="68"/>
      <c r="G480" s="68"/>
      <c r="H480" s="68"/>
      <c r="I480" s="68"/>
      <c r="J480" s="68"/>
    </row>
    <row r="481" spans="1:10" x14ac:dyDescent="0.25">
      <c r="A481" s="286"/>
      <c r="B481" s="68"/>
      <c r="C481" s="68"/>
      <c r="D481" s="68"/>
      <c r="E481" s="68"/>
      <c r="F481" s="68"/>
      <c r="G481" s="68"/>
      <c r="H481" s="68"/>
      <c r="I481" s="68"/>
      <c r="J481" s="68"/>
    </row>
    <row r="482" spans="1:10" x14ac:dyDescent="0.25">
      <c r="A482" s="286"/>
      <c r="B482" s="68"/>
      <c r="C482" s="68"/>
      <c r="D482" s="68"/>
      <c r="E482" s="68"/>
      <c r="F482" s="68"/>
      <c r="G482" s="68"/>
      <c r="H482" s="68"/>
      <c r="I482" s="68"/>
      <c r="J482" s="68"/>
    </row>
    <row r="483" spans="1:10" x14ac:dyDescent="0.25">
      <c r="A483" s="286"/>
      <c r="B483" s="68"/>
      <c r="C483" s="68"/>
      <c r="D483" s="68"/>
      <c r="E483" s="68"/>
      <c r="F483" s="68"/>
      <c r="G483" s="68"/>
      <c r="H483" s="68"/>
      <c r="I483" s="68"/>
      <c r="J483" s="68"/>
    </row>
    <row r="484" spans="1:10" x14ac:dyDescent="0.25">
      <c r="A484" s="286"/>
      <c r="B484" s="68"/>
      <c r="C484" s="68"/>
      <c r="D484" s="68"/>
      <c r="E484" s="68"/>
      <c r="F484" s="68"/>
      <c r="G484" s="68"/>
      <c r="H484" s="68"/>
      <c r="I484" s="68"/>
      <c r="J484" s="68"/>
    </row>
    <row r="485" spans="1:10" x14ac:dyDescent="0.25">
      <c r="A485" s="286"/>
      <c r="B485" s="68"/>
      <c r="C485" s="68"/>
      <c r="D485" s="68"/>
      <c r="E485" s="68"/>
      <c r="F485" s="68"/>
      <c r="G485" s="68"/>
      <c r="H485" s="68"/>
      <c r="I485" s="68"/>
      <c r="J485" s="68"/>
    </row>
    <row r="486" spans="1:10" x14ac:dyDescent="0.25">
      <c r="A486" s="286"/>
      <c r="B486" s="68"/>
      <c r="C486" s="68"/>
      <c r="D486" s="68"/>
      <c r="E486" s="68"/>
      <c r="F486" s="68"/>
      <c r="G486" s="68"/>
      <c r="H486" s="68"/>
      <c r="I486" s="68"/>
      <c r="J486" s="68"/>
    </row>
    <row r="487" spans="1:10" x14ac:dyDescent="0.25">
      <c r="A487" s="286"/>
      <c r="B487" s="68"/>
      <c r="C487" s="68"/>
      <c r="D487" s="68"/>
      <c r="E487" s="68"/>
      <c r="F487" s="68"/>
      <c r="G487" s="68"/>
      <c r="H487" s="68"/>
      <c r="I487" s="68"/>
      <c r="J487" s="68"/>
    </row>
    <row r="488" spans="1:10" x14ac:dyDescent="0.25">
      <c r="A488" s="286"/>
      <c r="B488" s="68"/>
      <c r="C488" s="68"/>
      <c r="D488" s="68"/>
      <c r="E488" s="68"/>
      <c r="F488" s="68"/>
      <c r="G488" s="68"/>
      <c r="H488" s="68"/>
      <c r="I488" s="68"/>
      <c r="J488" s="68"/>
    </row>
    <row r="489" spans="1:10" x14ac:dyDescent="0.25">
      <c r="A489" s="286"/>
      <c r="B489" s="68"/>
      <c r="C489" s="68"/>
      <c r="D489" s="68"/>
      <c r="E489" s="68"/>
      <c r="F489" s="68"/>
      <c r="G489" s="68"/>
      <c r="H489" s="68"/>
      <c r="I489" s="68"/>
      <c r="J489" s="68"/>
    </row>
    <row r="490" spans="1:10" x14ac:dyDescent="0.25">
      <c r="A490" s="286"/>
      <c r="B490" s="68"/>
      <c r="C490" s="68"/>
      <c r="D490" s="68"/>
      <c r="E490" s="68"/>
      <c r="F490" s="68"/>
      <c r="G490" s="68"/>
      <c r="H490" s="68"/>
      <c r="I490" s="68"/>
      <c r="J490" s="68"/>
    </row>
    <row r="491" spans="1:10" x14ac:dyDescent="0.25">
      <c r="A491" s="286"/>
      <c r="B491" s="68"/>
      <c r="C491" s="68"/>
      <c r="D491" s="68"/>
      <c r="E491" s="68"/>
      <c r="F491" s="68"/>
      <c r="G491" s="68"/>
      <c r="H491" s="68"/>
      <c r="I491" s="68"/>
      <c r="J491" s="68"/>
    </row>
    <row r="492" spans="1:10" x14ac:dyDescent="0.25">
      <c r="A492" s="286"/>
      <c r="B492" s="68"/>
      <c r="C492" s="68"/>
      <c r="D492" s="68"/>
      <c r="E492" s="68"/>
      <c r="F492" s="68"/>
      <c r="G492" s="68"/>
      <c r="H492" s="68"/>
      <c r="I492" s="68"/>
      <c r="J492" s="68"/>
    </row>
    <row r="493" spans="1:10" x14ac:dyDescent="0.25">
      <c r="A493" s="286"/>
      <c r="B493" s="68"/>
      <c r="C493" s="68"/>
      <c r="D493" s="68"/>
      <c r="E493" s="68"/>
      <c r="F493" s="68"/>
      <c r="G493" s="68"/>
      <c r="H493" s="68"/>
      <c r="I493" s="68"/>
      <c r="J493" s="68"/>
    </row>
    <row r="494" spans="1:10" x14ac:dyDescent="0.25">
      <c r="A494" s="286"/>
      <c r="B494" s="68"/>
      <c r="C494" s="68"/>
      <c r="D494" s="68"/>
      <c r="E494" s="68"/>
      <c r="F494" s="68"/>
      <c r="G494" s="68"/>
      <c r="H494" s="68"/>
      <c r="I494" s="68"/>
      <c r="J494" s="68"/>
    </row>
    <row r="495" spans="1:10" x14ac:dyDescent="0.25">
      <c r="A495" s="286"/>
      <c r="B495" s="68"/>
      <c r="C495" s="68"/>
      <c r="D495" s="68"/>
      <c r="E495" s="68"/>
      <c r="F495" s="68"/>
      <c r="G495" s="68"/>
      <c r="H495" s="68"/>
      <c r="I495" s="68"/>
      <c r="J495" s="68"/>
    </row>
    <row r="496" spans="1:10" x14ac:dyDescent="0.25">
      <c r="A496" s="286"/>
      <c r="B496" s="68"/>
      <c r="C496" s="68"/>
      <c r="D496" s="68"/>
      <c r="E496" s="68"/>
      <c r="F496" s="68"/>
      <c r="G496" s="68"/>
      <c r="H496" s="68"/>
      <c r="I496" s="68"/>
      <c r="J496" s="68"/>
    </row>
    <row r="497" spans="1:10" x14ac:dyDescent="0.25">
      <c r="A497" s="286"/>
      <c r="B497" s="68"/>
      <c r="C497" s="68"/>
      <c r="D497" s="68"/>
      <c r="E497" s="68"/>
      <c r="F497" s="68"/>
      <c r="G497" s="68"/>
      <c r="H497" s="68"/>
      <c r="I497" s="68"/>
      <c r="J497" s="68"/>
    </row>
    <row r="498" spans="1:10" x14ac:dyDescent="0.25">
      <c r="A498" s="286"/>
      <c r="B498" s="68"/>
      <c r="C498" s="68"/>
      <c r="D498" s="68"/>
      <c r="E498" s="68"/>
      <c r="F498" s="68"/>
      <c r="G498" s="68"/>
      <c r="H498" s="68"/>
      <c r="I498" s="68"/>
      <c r="J498" s="68"/>
    </row>
    <row r="499" spans="1:10" x14ac:dyDescent="0.25">
      <c r="A499" s="286"/>
      <c r="B499" s="68"/>
      <c r="C499" s="68"/>
      <c r="D499" s="68"/>
      <c r="E499" s="68"/>
      <c r="F499" s="68"/>
      <c r="G499" s="68"/>
      <c r="H499" s="68"/>
      <c r="I499" s="68"/>
      <c r="J499" s="68"/>
    </row>
    <row r="500" spans="1:10" x14ac:dyDescent="0.25">
      <c r="A500" s="286"/>
      <c r="B500" s="68"/>
      <c r="C500" s="68"/>
      <c r="D500" s="68"/>
      <c r="E500" s="68"/>
      <c r="F500" s="68"/>
      <c r="G500" s="68"/>
      <c r="H500" s="68"/>
      <c r="I500" s="68"/>
      <c r="J500" s="68"/>
    </row>
    <row r="501" spans="1:10" x14ac:dyDescent="0.25">
      <c r="A501" s="286"/>
      <c r="B501" s="68"/>
      <c r="C501" s="68"/>
      <c r="D501" s="68"/>
      <c r="E501" s="68"/>
      <c r="F501" s="68"/>
      <c r="G501" s="68"/>
      <c r="H501" s="68"/>
      <c r="I501" s="68"/>
      <c r="J501" s="68"/>
    </row>
    <row r="502" spans="1:10" x14ac:dyDescent="0.25">
      <c r="A502" s="286"/>
      <c r="B502" s="68"/>
      <c r="C502" s="68"/>
      <c r="D502" s="68"/>
      <c r="E502" s="68"/>
      <c r="F502" s="68"/>
      <c r="G502" s="68"/>
      <c r="H502" s="68"/>
      <c r="I502" s="68"/>
      <c r="J502" s="68"/>
    </row>
    <row r="503" spans="1:10" x14ac:dyDescent="0.25">
      <c r="A503" s="286"/>
      <c r="B503" s="68"/>
      <c r="C503" s="68"/>
      <c r="D503" s="68"/>
      <c r="E503" s="68"/>
      <c r="F503" s="68"/>
      <c r="G503" s="68"/>
      <c r="H503" s="68"/>
      <c r="I503" s="68"/>
      <c r="J503" s="68"/>
    </row>
    <row r="504" spans="1:10" x14ac:dyDescent="0.25">
      <c r="A504" s="286"/>
      <c r="B504" s="68"/>
      <c r="C504" s="68"/>
      <c r="D504" s="68"/>
      <c r="E504" s="68"/>
      <c r="F504" s="68"/>
      <c r="G504" s="68"/>
      <c r="H504" s="68"/>
      <c r="I504" s="68"/>
      <c r="J504" s="68"/>
    </row>
    <row r="505" spans="1:10" x14ac:dyDescent="0.25">
      <c r="A505" s="286"/>
      <c r="B505" s="68"/>
      <c r="C505" s="68"/>
      <c r="D505" s="68"/>
      <c r="E505" s="68"/>
      <c r="F505" s="68"/>
      <c r="G505" s="68"/>
      <c r="H505" s="68"/>
      <c r="I505" s="68"/>
      <c r="J505" s="68"/>
    </row>
    <row r="506" spans="1:10" x14ac:dyDescent="0.25">
      <c r="A506" s="286"/>
      <c r="B506" s="68"/>
      <c r="C506" s="68"/>
      <c r="D506" s="68"/>
      <c r="E506" s="68"/>
      <c r="F506" s="68"/>
      <c r="G506" s="68"/>
      <c r="H506" s="68"/>
      <c r="I506" s="68"/>
      <c r="J506" s="68"/>
    </row>
    <row r="507" spans="1:10" x14ac:dyDescent="0.25">
      <c r="A507" s="286"/>
      <c r="B507" s="68"/>
      <c r="C507" s="68"/>
      <c r="D507" s="68"/>
      <c r="E507" s="68"/>
      <c r="F507" s="68"/>
      <c r="G507" s="68"/>
      <c r="H507" s="68"/>
      <c r="I507" s="68"/>
      <c r="J507" s="68"/>
    </row>
    <row r="508" spans="1:10" x14ac:dyDescent="0.25">
      <c r="A508" s="286"/>
      <c r="B508" s="68"/>
      <c r="C508" s="68"/>
      <c r="D508" s="68"/>
      <c r="E508" s="68"/>
      <c r="F508" s="68"/>
      <c r="G508" s="68"/>
      <c r="H508" s="68"/>
      <c r="I508" s="68"/>
      <c r="J508" s="68"/>
    </row>
    <row r="509" spans="1:10" x14ac:dyDescent="0.25">
      <c r="A509" s="286"/>
      <c r="B509" s="68"/>
      <c r="C509" s="68"/>
      <c r="D509" s="68"/>
      <c r="E509" s="68"/>
      <c r="F509" s="68"/>
      <c r="G509" s="68"/>
      <c r="H509" s="68"/>
      <c r="I509" s="68"/>
      <c r="J509" s="68"/>
    </row>
    <row r="510" spans="1:10" x14ac:dyDescent="0.25">
      <c r="A510" s="286"/>
      <c r="B510" s="68"/>
      <c r="C510" s="68"/>
      <c r="D510" s="68"/>
      <c r="E510" s="68"/>
      <c r="F510" s="68"/>
      <c r="G510" s="68"/>
      <c r="H510" s="68"/>
      <c r="I510" s="68"/>
      <c r="J510" s="68"/>
    </row>
    <row r="511" spans="1:10" x14ac:dyDescent="0.25">
      <c r="A511" s="286"/>
      <c r="B511" s="68"/>
      <c r="C511" s="68"/>
      <c r="D511" s="68"/>
      <c r="E511" s="68"/>
      <c r="F511" s="68"/>
      <c r="G511" s="68"/>
      <c r="H511" s="68"/>
      <c r="I511" s="68"/>
      <c r="J511" s="68"/>
    </row>
    <row r="512" spans="1:10" x14ac:dyDescent="0.25">
      <c r="A512" s="286"/>
      <c r="B512" s="68"/>
      <c r="C512" s="68"/>
      <c r="D512" s="68"/>
      <c r="E512" s="68"/>
      <c r="F512" s="68"/>
      <c r="G512" s="68"/>
      <c r="H512" s="68"/>
      <c r="I512" s="68"/>
      <c r="J512" s="68"/>
    </row>
    <row r="513" spans="1:10" x14ac:dyDescent="0.25">
      <c r="A513" s="286"/>
      <c r="B513" s="68"/>
      <c r="C513" s="68"/>
      <c r="D513" s="68"/>
      <c r="E513" s="68"/>
      <c r="F513" s="68"/>
      <c r="G513" s="68"/>
      <c r="H513" s="68"/>
      <c r="I513" s="68"/>
      <c r="J513" s="68"/>
    </row>
    <row r="514" spans="1:10" x14ac:dyDescent="0.25">
      <c r="A514" s="286"/>
      <c r="B514" s="68"/>
      <c r="C514" s="68"/>
      <c r="D514" s="68"/>
      <c r="E514" s="68"/>
      <c r="F514" s="68"/>
      <c r="G514" s="68"/>
      <c r="H514" s="68"/>
      <c r="I514" s="68"/>
      <c r="J514" s="68"/>
    </row>
    <row r="515" spans="1:10" x14ac:dyDescent="0.25">
      <c r="A515" s="286"/>
      <c r="B515" s="68"/>
      <c r="C515" s="68"/>
      <c r="D515" s="68"/>
      <c r="E515" s="68"/>
      <c r="F515" s="68"/>
      <c r="G515" s="68"/>
      <c r="H515" s="68"/>
      <c r="I515" s="68"/>
      <c r="J515" s="68"/>
    </row>
    <row r="516" spans="1:10" x14ac:dyDescent="0.25">
      <c r="A516" s="286"/>
      <c r="B516" s="68"/>
      <c r="C516" s="68"/>
      <c r="D516" s="68"/>
      <c r="E516" s="68"/>
      <c r="F516" s="68"/>
      <c r="G516" s="68"/>
      <c r="H516" s="68"/>
      <c r="I516" s="68"/>
      <c r="J516" s="68"/>
    </row>
    <row r="517" spans="1:10" x14ac:dyDescent="0.25">
      <c r="A517" s="286"/>
      <c r="B517" s="68"/>
      <c r="C517" s="68"/>
      <c r="D517" s="68"/>
      <c r="E517" s="68"/>
      <c r="F517" s="68"/>
      <c r="G517" s="68"/>
      <c r="H517" s="68"/>
      <c r="I517" s="68"/>
      <c r="J517" s="68"/>
    </row>
    <row r="518" spans="1:10" x14ac:dyDescent="0.25">
      <c r="A518" s="286"/>
      <c r="B518" s="68"/>
      <c r="C518" s="68"/>
      <c r="D518" s="68"/>
      <c r="E518" s="68"/>
      <c r="F518" s="68"/>
      <c r="G518" s="68"/>
      <c r="H518" s="68"/>
      <c r="I518" s="68"/>
      <c r="J518" s="68"/>
    </row>
    <row r="519" spans="1:10" x14ac:dyDescent="0.25">
      <c r="A519" s="286"/>
      <c r="B519" s="68"/>
      <c r="C519" s="68"/>
      <c r="D519" s="68"/>
      <c r="E519" s="68"/>
      <c r="F519" s="68"/>
      <c r="G519" s="68"/>
      <c r="H519" s="68"/>
      <c r="I519" s="68"/>
      <c r="J519" s="68"/>
    </row>
    <row r="520" spans="1:10" x14ac:dyDescent="0.25">
      <c r="A520" s="286"/>
      <c r="B520" s="68"/>
      <c r="C520" s="68"/>
      <c r="D520" s="68"/>
      <c r="E520" s="68"/>
      <c r="F520" s="68"/>
      <c r="G520" s="68"/>
      <c r="H520" s="68"/>
      <c r="I520" s="68"/>
      <c r="J520" s="68"/>
    </row>
    <row r="521" spans="1:10" x14ac:dyDescent="0.25">
      <c r="A521" s="286"/>
      <c r="B521" s="68"/>
      <c r="C521" s="68"/>
      <c r="D521" s="68"/>
      <c r="E521" s="68"/>
      <c r="F521" s="68"/>
      <c r="G521" s="68"/>
      <c r="H521" s="68"/>
      <c r="I521" s="68"/>
      <c r="J521" s="68"/>
    </row>
    <row r="522" spans="1:10" x14ac:dyDescent="0.25">
      <c r="A522" s="286"/>
      <c r="B522" s="68"/>
      <c r="C522" s="68"/>
      <c r="D522" s="68"/>
      <c r="E522" s="68"/>
      <c r="F522" s="68"/>
      <c r="G522" s="68"/>
      <c r="H522" s="68"/>
      <c r="I522" s="68"/>
      <c r="J522" s="68"/>
    </row>
    <row r="523" spans="1:10" x14ac:dyDescent="0.25">
      <c r="A523" s="286"/>
      <c r="B523" s="68"/>
      <c r="C523" s="68"/>
      <c r="D523" s="68"/>
      <c r="E523" s="68"/>
      <c r="F523" s="68"/>
      <c r="G523" s="68"/>
      <c r="H523" s="68"/>
      <c r="I523" s="68"/>
      <c r="J523" s="68"/>
    </row>
  </sheetData>
  <mergeCells count="3">
    <mergeCell ref="B2:O2"/>
    <mergeCell ref="L3:N3"/>
    <mergeCell ref="K4:N4"/>
  </mergeCells>
  <pageMargins left="0.39370078740157483" right="0.39370078740157483" top="0.74803149606299213" bottom="0.74803149606299213" header="0.31496062992125984" footer="0.31496062992125984"/>
  <pageSetup paperSize="9" scale="59" fitToWidth="2" orientation="landscape" r:id="rId2"/>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79998168889431442"/>
  </sheetPr>
  <dimension ref="A1:J17"/>
  <sheetViews>
    <sheetView showGridLines="0" zoomScaleNormal="100" workbookViewId="0">
      <selection sqref="A1:E1"/>
    </sheetView>
  </sheetViews>
  <sheetFormatPr defaultColWidth="8.7109375" defaultRowHeight="12.75" x14ac:dyDescent="0.2"/>
  <cols>
    <col min="1" max="1" width="27.42578125" style="225" customWidth="1"/>
    <col min="2" max="2" width="21" style="225" customWidth="1"/>
    <col min="3" max="3" width="28.140625" style="225" customWidth="1"/>
    <col min="4" max="4" width="19.85546875" style="225" customWidth="1"/>
    <col min="5" max="5" width="22.42578125" style="121" customWidth="1"/>
    <col min="6" max="6" width="23.5703125" style="225" customWidth="1"/>
    <col min="7" max="8" width="8.7109375" style="225"/>
    <col min="9" max="9" width="11.42578125" style="225" customWidth="1"/>
    <col min="10" max="10" width="12.5703125" style="225" customWidth="1"/>
    <col min="11" max="16384" width="8.7109375" style="225"/>
  </cols>
  <sheetData>
    <row r="1" spans="1:10" ht="33.75" customHeight="1" x14ac:dyDescent="0.2">
      <c r="A1" s="385" t="s">
        <v>204</v>
      </c>
      <c r="B1" s="386"/>
      <c r="C1" s="386"/>
      <c r="D1" s="386"/>
      <c r="E1" s="386"/>
      <c r="F1" s="223"/>
    </row>
    <row r="2" spans="1:10" ht="47.25" x14ac:dyDescent="0.2">
      <c r="A2" s="132" t="s">
        <v>211</v>
      </c>
      <c r="B2" s="132" t="s">
        <v>267</v>
      </c>
      <c r="C2" s="149" t="s">
        <v>268</v>
      </c>
      <c r="D2" s="132" t="s">
        <v>266</v>
      </c>
      <c r="E2" s="149" t="s">
        <v>269</v>
      </c>
      <c r="G2" s="121"/>
      <c r="H2" s="121"/>
      <c r="I2" s="121"/>
      <c r="J2" s="121"/>
    </row>
    <row r="3" spans="1:10" ht="15.75" x14ac:dyDescent="0.25">
      <c r="A3" s="226" t="s">
        <v>177</v>
      </c>
      <c r="B3" s="250">
        <f>IFERROR(SUMPRODUCT((BillDetail_List[Base Profit Costs (including any indemnity cap)]+BillDetail_List[Counsel''s Base Fees]+BillDetail_List[Other Disbursements])*(BillDetail_List[Pre, Post or Non Budget]="Pre-Budget")*(BillDetail_List[Precedent H Phase]=A3)),0)</f>
        <v>0</v>
      </c>
      <c r="C3" s="150"/>
      <c r="D3" s="249">
        <f>IFERROR(SUMPRODUCT((BillDetail_List[Base Profit Costs (including any indemnity cap)]+BillDetail_List[Counsel''s Base Fees]+BillDetail_List[Other Disbursements])*(BillDetail_List[Pre, Post or Non Budget]="Budgeted")*(BillDetail_List[Precedent H Phase]=A3)),0)</f>
        <v>0</v>
      </c>
      <c r="E3" s="248">
        <f t="shared" ref="E3:E15" si="0">D3-C3</f>
        <v>0</v>
      </c>
      <c r="G3" s="121"/>
      <c r="H3" s="121"/>
      <c r="I3" s="121"/>
      <c r="J3" s="121"/>
    </row>
    <row r="4" spans="1:10" ht="15.75" x14ac:dyDescent="0.25">
      <c r="A4" s="227" t="s">
        <v>70</v>
      </c>
      <c r="B4" s="250">
        <f>IFERROR(SUMPRODUCT((BillDetail_List[Base Profit Costs (including any indemnity cap)]+BillDetail_List[Counsel''s Base Fees]+BillDetail_List[Other Disbursements])*(BillDetail_List[Pre, Post or Non Budget]="Pre-Budget")*(BillDetail_List[Precedent H Phase]=A4)),0)</f>
        <v>0</v>
      </c>
      <c r="C4" s="150"/>
      <c r="D4" s="250">
        <f>IFERROR(SUMPRODUCT((BillDetail_List[Base Profit Costs (including any indemnity cap)]+BillDetail_List[Counsel''s Base Fees]+BillDetail_List[Other Disbursements])*(BillDetail_List[Pre, Post or Non Budget]="Budgeted")*(BillDetail_List[Precedent H Phase]=A4)),0)</f>
        <v>0</v>
      </c>
      <c r="E4" s="248">
        <f t="shared" si="0"/>
        <v>0</v>
      </c>
      <c r="G4" s="121"/>
      <c r="H4" s="121"/>
      <c r="I4" s="121"/>
      <c r="J4" s="121"/>
    </row>
    <row r="5" spans="1:10" ht="15.75" x14ac:dyDescent="0.25">
      <c r="A5" s="227" t="s">
        <v>93</v>
      </c>
      <c r="B5" s="250">
        <f>IFERROR(SUMPRODUCT((BillDetail_List[Base Profit Costs (including any indemnity cap)]+BillDetail_List[Counsel''s Base Fees]+BillDetail_List[Other Disbursements])*(BillDetail_List[Pre, Post or Non Budget]="Pre-Budget")*(BillDetail_List[Precedent H Phase]=A5)),0)</f>
        <v>0</v>
      </c>
      <c r="C5" s="150"/>
      <c r="D5" s="250">
        <f>IFERROR(SUMPRODUCT((BillDetail_List[Base Profit Costs (including any indemnity cap)]+BillDetail_List[Counsel''s Base Fees]+BillDetail_List[Other Disbursements])*(BillDetail_List[Pre, Post or Non Budget]="Budgeted")*(BillDetail_List[Precedent H Phase]=A5)),0)</f>
        <v>0</v>
      </c>
      <c r="E5" s="248">
        <f t="shared" si="0"/>
        <v>0</v>
      </c>
      <c r="G5" s="121"/>
      <c r="H5" s="121"/>
      <c r="I5" s="121"/>
      <c r="J5" s="121"/>
    </row>
    <row r="6" spans="1:10" ht="15.75" x14ac:dyDescent="0.25">
      <c r="A6" s="227" t="s">
        <v>92</v>
      </c>
      <c r="B6" s="250">
        <f>IFERROR(SUMPRODUCT((BillDetail_List[Base Profit Costs (including any indemnity cap)]+BillDetail_List[Counsel''s Base Fees]+BillDetail_List[Other Disbursements])*(BillDetail_List[Pre, Post or Non Budget]="Pre-Budget")*(BillDetail_List[Precedent H Phase]=A6)),0)</f>
        <v>0</v>
      </c>
      <c r="C6" s="150"/>
      <c r="D6" s="250">
        <f>IFERROR(SUMPRODUCT((BillDetail_List[Base Profit Costs (including any indemnity cap)]+BillDetail_List[Counsel''s Base Fees]+BillDetail_List[Other Disbursements])*(BillDetail_List[Pre, Post or Non Budget]="Budgeted")*(BillDetail_List[Precedent H Phase]=A6)),0)</f>
        <v>0</v>
      </c>
      <c r="E6" s="248">
        <f t="shared" si="0"/>
        <v>0</v>
      </c>
      <c r="G6" s="121"/>
      <c r="H6" s="121"/>
      <c r="I6" s="121"/>
      <c r="J6" s="121"/>
    </row>
    <row r="7" spans="1:10" ht="15.75" x14ac:dyDescent="0.25">
      <c r="A7" s="227" t="s">
        <v>15</v>
      </c>
      <c r="B7" s="250">
        <f>IFERROR(SUMPRODUCT((BillDetail_List[Base Profit Costs (including any indemnity cap)]+BillDetail_List[Counsel''s Base Fees]+BillDetail_List[Other Disbursements])*(BillDetail_List[Pre, Post or Non Budget]="Pre-Budget")*(BillDetail_List[Precedent H Phase]=A7)),0)</f>
        <v>0</v>
      </c>
      <c r="C7" s="150"/>
      <c r="D7" s="250">
        <f>IFERROR(SUMPRODUCT((BillDetail_List[Base Profit Costs (including any indemnity cap)]+BillDetail_List[Counsel''s Base Fees]+BillDetail_List[Other Disbursements])*(BillDetail_List[Pre, Post or Non Budget]="Budgeted")*(BillDetail_List[Precedent H Phase]=A7)),0)</f>
        <v>0</v>
      </c>
      <c r="E7" s="248">
        <f t="shared" si="0"/>
        <v>0</v>
      </c>
      <c r="G7" s="121"/>
      <c r="H7" s="121"/>
      <c r="I7" s="121"/>
      <c r="J7" s="121"/>
    </row>
    <row r="8" spans="1:10" ht="15.75" x14ac:dyDescent="0.25">
      <c r="A8" s="227" t="s">
        <v>74</v>
      </c>
      <c r="B8" s="250">
        <f>IFERROR(SUMPRODUCT((BillDetail_List[Base Profit Costs (including any indemnity cap)]+BillDetail_List[Counsel''s Base Fees]+BillDetail_List[Other Disbursements])*(BillDetail_List[Pre, Post or Non Budget]="Pre-Budget")*(BillDetail_List[Precedent H Phase]=A8)),0)</f>
        <v>0</v>
      </c>
      <c r="C8" s="150"/>
      <c r="D8" s="250">
        <f>IFERROR(SUMPRODUCT((BillDetail_List[Base Profit Costs (including any indemnity cap)]+BillDetail_List[Counsel''s Base Fees]+BillDetail_List[Other Disbursements])*(BillDetail_List[Pre, Post or Non Budget]="Budgeted")*(BillDetail_List[Precedent H Phase]=A8)),0)</f>
        <v>0</v>
      </c>
      <c r="E8" s="248">
        <f t="shared" si="0"/>
        <v>0</v>
      </c>
      <c r="G8" s="121"/>
      <c r="H8" s="121"/>
      <c r="I8" s="121"/>
      <c r="J8" s="121"/>
    </row>
    <row r="9" spans="1:10" ht="15.75" x14ac:dyDescent="0.25">
      <c r="A9" s="227" t="s">
        <v>23</v>
      </c>
      <c r="B9" s="250">
        <f>IFERROR(SUMPRODUCT((BillDetail_List[Base Profit Costs (including any indemnity cap)]+BillDetail_List[Counsel''s Base Fees]+BillDetail_List[Other Disbursements])*(BillDetail_List[Pre, Post or Non Budget]="Pre-Budget")*(BillDetail_List[Precedent H Phase]=A9)),0)</f>
        <v>0</v>
      </c>
      <c r="C9" s="150"/>
      <c r="D9" s="250">
        <f>IFERROR(SUMPRODUCT((BillDetail_List[Base Profit Costs (including any indemnity cap)]+BillDetail_List[Counsel''s Base Fees]+BillDetail_List[Other Disbursements])*(BillDetail_List[Pre, Post or Non Budget]="Budgeted")*(BillDetail_List[Precedent H Phase]=A9)),0)</f>
        <v>0</v>
      </c>
      <c r="E9" s="248">
        <f t="shared" si="0"/>
        <v>0</v>
      </c>
      <c r="G9" s="121"/>
      <c r="H9" s="121"/>
      <c r="I9" s="121"/>
      <c r="J9" s="121"/>
    </row>
    <row r="10" spans="1:10" ht="15.75" x14ac:dyDescent="0.25">
      <c r="A10" s="227" t="s">
        <v>16</v>
      </c>
      <c r="B10" s="250">
        <f>IFERROR(SUMPRODUCT((BillDetail_List[Base Profit Costs (including any indemnity cap)]+BillDetail_List[Counsel''s Base Fees]+BillDetail_List[Other Disbursements])*(BillDetail_List[Pre, Post or Non Budget]="Pre-Budget")*(BillDetail_List[Precedent H Phase]=A10)),0)</f>
        <v>0</v>
      </c>
      <c r="C10" s="150"/>
      <c r="D10" s="250">
        <f>IFERROR(SUMPRODUCT((BillDetail_List[Base Profit Costs (including any indemnity cap)]+BillDetail_List[Counsel''s Base Fees]+BillDetail_List[Other Disbursements])*(BillDetail_List[Pre, Post or Non Budget]="Budgeted")*(BillDetail_List[Precedent H Phase]=A10)),0)</f>
        <v>0</v>
      </c>
      <c r="E10" s="248">
        <f t="shared" si="0"/>
        <v>0</v>
      </c>
      <c r="G10" s="224"/>
      <c r="H10" s="224"/>
      <c r="I10" s="224"/>
      <c r="J10" s="121"/>
    </row>
    <row r="11" spans="1:10" ht="15.75" x14ac:dyDescent="0.25">
      <c r="A11" s="227" t="s">
        <v>79</v>
      </c>
      <c r="B11" s="250">
        <f>IFERROR(SUMPRODUCT((BillDetail_List[Base Profit Costs (including any indemnity cap)]+BillDetail_List[Counsel''s Base Fees]+BillDetail_List[Other Disbursements])*(BillDetail_List[Pre, Post or Non Budget]="Pre-Budget")*(BillDetail_List[Precedent H Phase]=A11)),0)</f>
        <v>0</v>
      </c>
      <c r="C11" s="150"/>
      <c r="D11" s="250">
        <f>IFERROR(SUMPRODUCT((BillDetail_List[Base Profit Costs (including any indemnity cap)]+BillDetail_List[Counsel''s Base Fees]+BillDetail_List[Other Disbursements])*(BillDetail_List[Pre, Post or Non Budget]="Budgeted")*(BillDetail_List[Precedent H Phase]=A11)),0)</f>
        <v>0</v>
      </c>
      <c r="E11" s="248">
        <f t="shared" si="0"/>
        <v>0</v>
      </c>
      <c r="G11" s="121"/>
      <c r="H11" s="121"/>
      <c r="I11" s="121"/>
      <c r="J11" s="121"/>
    </row>
    <row r="12" spans="1:10" ht="15.75" x14ac:dyDescent="0.25">
      <c r="A12" s="227" t="s">
        <v>73</v>
      </c>
      <c r="B12" s="250">
        <f>IFERROR(SUMPRODUCT((BillDetail_List[Base Profit Costs (including any indemnity cap)]+BillDetail_List[Counsel''s Base Fees]+BillDetail_List[Other Disbursements])*(BillDetail_List[Pre, Post or Non Budget]="Pre-Budget")*(BillDetail_List[Precedent H Phase]=A12)),0)</f>
        <v>0</v>
      </c>
      <c r="C12" s="150"/>
      <c r="D12" s="250">
        <f>IFERROR(SUMPRODUCT((BillDetail_List[Base Profit Costs (including any indemnity cap)]+BillDetail_List[Counsel''s Base Fees]+BillDetail_List[Other Disbursements])*(BillDetail_List[Pre, Post or Non Budget]="Budgeted")*(BillDetail_List[Precedent H Phase]=A12)),0)</f>
        <v>0</v>
      </c>
      <c r="E12" s="248">
        <f t="shared" si="0"/>
        <v>0</v>
      </c>
      <c r="G12" s="121"/>
      <c r="H12" s="121"/>
      <c r="I12" s="121"/>
      <c r="J12" s="121"/>
    </row>
    <row r="13" spans="1:10" ht="15.75" x14ac:dyDescent="0.25">
      <c r="A13" s="227" t="s">
        <v>95</v>
      </c>
      <c r="B13" s="250">
        <f>IFERROR(SUMPRODUCT((BillDetail_List[Base Profit Costs (including any indemnity cap)]+BillDetail_List[Counsel''s Base Fees]+BillDetail_List[Other Disbursements])*(BillDetail_List[Pre, Post or Non Budget]="Pre-Budget")*(BillDetail_List[Precedent H Phase]=A13)),0)</f>
        <v>0</v>
      </c>
      <c r="C13" s="150"/>
      <c r="D13" s="250">
        <f>IFERROR(SUMPRODUCT((BillDetail_List[Base Profit Costs (including any indemnity cap)]+BillDetail_List[Counsel''s Base Fees]+BillDetail_List[Other Disbursements])*(BillDetail_List[Pre, Post or Non Budget]="Budgeted")*(BillDetail_List[Precedent H Phase]=A13)),0)</f>
        <v>0</v>
      </c>
      <c r="E13" s="248">
        <f t="shared" si="0"/>
        <v>0</v>
      </c>
      <c r="G13" s="121"/>
      <c r="H13" s="121"/>
      <c r="I13" s="121"/>
      <c r="J13" s="121"/>
    </row>
    <row r="14" spans="1:10" ht="15.75" x14ac:dyDescent="0.25">
      <c r="A14" s="227" t="s">
        <v>178</v>
      </c>
      <c r="B14" s="250">
        <f>IFERROR(SUMPRODUCT((BillDetail_List[Base Profit Costs (including any indemnity cap)]+BillDetail_List[Counsel''s Base Fees]+BillDetail_List[Other Disbursements])*(BillDetail_List[Pre, Post or Non Budget]="Pre-Budget")*(BillDetail_List[Precedent H Phase]=A14)),0)</f>
        <v>0</v>
      </c>
      <c r="C14" s="150"/>
      <c r="D14" s="250">
        <f>IFERROR(SUMPRODUCT((BillDetail_List[Base Profit Costs (including any indemnity cap)]+BillDetail_List[Counsel''s Base Fees]+BillDetail_List[Other Disbursements])*(BillDetail_List[Pre, Post or Non Budget]="Budgeted")*(BillDetail_List[Precedent H Phase]=A14)),0)</f>
        <v>0</v>
      </c>
      <c r="E14" s="248">
        <f t="shared" si="0"/>
        <v>0</v>
      </c>
      <c r="G14" s="121"/>
      <c r="H14" s="121"/>
      <c r="I14" s="121"/>
      <c r="J14" s="121"/>
    </row>
    <row r="15" spans="1:10" ht="15.75" x14ac:dyDescent="0.25">
      <c r="A15" s="227" t="s">
        <v>180</v>
      </c>
      <c r="B15" s="250">
        <f>IFERROR(SUMPRODUCT((BillDetail_List[Base Profit Costs (including any indemnity cap)]+BillDetail_List[Counsel''s Base Fees]+BillDetail_List[Other Disbursements])*(BillDetail_List[Pre, Post or Non Budget]="Pre-Budget")*(BillDetail_List[Precedent H Phase]=A15)),0)</f>
        <v>0</v>
      </c>
      <c r="C15" s="150">
        <v>0</v>
      </c>
      <c r="D15" s="250">
        <f>IFERROR(SUMPRODUCT((BillDetail_List[Base Profit Costs (including any indemnity cap)]+BillDetail_List[Counsel''s Base Fees]+BillDetail_List[Other Disbursements])*(BillDetail_List[Pre, Post or Non Budget]="Budgeted")*(BillDetail_List[Precedent H Phase]=A15)),0)</f>
        <v>0</v>
      </c>
      <c r="E15" s="248">
        <f t="shared" si="0"/>
        <v>0</v>
      </c>
      <c r="G15" s="121"/>
      <c r="H15" s="121"/>
      <c r="I15" s="121"/>
      <c r="J15" s="121"/>
    </row>
    <row r="16" spans="1:10" ht="15.75" x14ac:dyDescent="0.25">
      <c r="A16" s="244"/>
      <c r="B16" s="245"/>
      <c r="C16" s="246"/>
      <c r="D16" s="245"/>
      <c r="E16" s="245"/>
    </row>
    <row r="17" spans="4:4" x14ac:dyDescent="0.2">
      <c r="D17" s="243"/>
    </row>
  </sheetData>
  <mergeCells count="1">
    <mergeCell ref="A1:E1"/>
  </mergeCells>
  <pageMargins left="0.70866141732283472" right="0.70866141732283472" top="0.74803149606299213" bottom="0.74803149606299213" header="0.31496062992125984" footer="0.31496062992125984"/>
  <pageSetup paperSize="9"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pageSetUpPr fitToPage="1"/>
  </sheetPr>
  <dimension ref="A1:K38"/>
  <sheetViews>
    <sheetView zoomScale="90" zoomScaleNormal="90" workbookViewId="0">
      <selection sqref="A1:K1"/>
    </sheetView>
  </sheetViews>
  <sheetFormatPr defaultColWidth="8.7109375" defaultRowHeight="15.75" x14ac:dyDescent="0.2"/>
  <cols>
    <col min="1" max="1" width="42.85546875" style="2" customWidth="1"/>
    <col min="2" max="2" width="18.7109375" style="2" customWidth="1"/>
    <col min="3" max="3" width="15.5703125" style="5" customWidth="1"/>
    <col min="4" max="4" width="24.85546875" style="5" customWidth="1"/>
    <col min="5" max="5" width="18.42578125" style="5" customWidth="1"/>
    <col min="6" max="6" width="23.42578125" style="5" customWidth="1"/>
    <col min="7" max="7" width="22.7109375" style="6" customWidth="1"/>
    <col min="8" max="8" width="23.140625" style="2" customWidth="1"/>
    <col min="9" max="9" width="12" style="2" customWidth="1"/>
    <col min="10" max="10" width="20" style="2" customWidth="1"/>
    <col min="11" max="11" width="19.5703125" style="2" customWidth="1"/>
    <col min="12" max="12" width="19.85546875" style="2" customWidth="1"/>
    <col min="13" max="13" width="16.42578125" style="2" customWidth="1"/>
    <col min="14" max="14" width="18.140625" style="2" customWidth="1"/>
    <col min="15" max="15" width="16.42578125" style="2" bestFit="1" customWidth="1"/>
    <col min="16" max="16" width="18.140625" style="2" bestFit="1" customWidth="1"/>
    <col min="17" max="17" width="27.140625" style="2" bestFit="1" customWidth="1"/>
    <col min="18" max="29" width="6.7109375" style="2" bestFit="1" customWidth="1"/>
    <col min="30" max="34" width="7.7109375" style="2" bestFit="1" customWidth="1"/>
    <col min="35" max="39" width="9.28515625" style="2" bestFit="1" customWidth="1"/>
    <col min="40" max="40" width="10.28515625" style="2" bestFit="1" customWidth="1"/>
    <col min="41" max="41" width="15" style="2" bestFit="1" customWidth="1"/>
    <col min="42" max="42" width="13.140625" style="2" bestFit="1" customWidth="1"/>
    <col min="43" max="44" width="5.7109375" style="2" bestFit="1" customWidth="1"/>
    <col min="45" max="55" width="6.7109375" style="2" bestFit="1" customWidth="1"/>
    <col min="56" max="65" width="7.7109375" style="2" bestFit="1" customWidth="1"/>
    <col min="66" max="71" width="9.28515625" style="2" bestFit="1" customWidth="1"/>
    <col min="72" max="72" width="10.28515625" style="2" bestFit="1" customWidth="1"/>
    <col min="73" max="73" width="16.42578125" style="2" bestFit="1" customWidth="1"/>
    <col min="74" max="74" width="11.7109375" style="2" bestFit="1" customWidth="1"/>
    <col min="75" max="16384" width="8.7109375" style="2"/>
  </cols>
  <sheetData>
    <row r="1" spans="1:11" ht="21" x14ac:dyDescent="0.2">
      <c r="A1" s="387" t="s">
        <v>206</v>
      </c>
      <c r="B1" s="388"/>
      <c r="C1" s="388"/>
      <c r="D1" s="388"/>
      <c r="E1" s="388"/>
      <c r="F1" s="388"/>
      <c r="G1" s="389"/>
      <c r="H1" s="389"/>
      <c r="I1" s="389"/>
      <c r="J1" s="389"/>
      <c r="K1" s="389"/>
    </row>
    <row r="2" spans="1:11" ht="21" x14ac:dyDescent="0.2">
      <c r="A2" s="183"/>
      <c r="B2" s="184"/>
      <c r="C2" s="184"/>
      <c r="D2" s="184"/>
      <c r="E2" s="184"/>
      <c r="F2" s="184"/>
      <c r="G2" s="185"/>
      <c r="H2" s="186"/>
      <c r="I2" s="186"/>
      <c r="J2" s="186"/>
      <c r="K2" s="186"/>
    </row>
    <row r="3" spans="1:11" x14ac:dyDescent="0.2">
      <c r="C3" s="2"/>
      <c r="D3" s="2"/>
      <c r="E3" s="2"/>
      <c r="F3" s="2"/>
      <c r="G3" s="2"/>
      <c r="J3" s="197" t="s">
        <v>234</v>
      </c>
      <c r="K3" s="187" t="e">
        <f>K4+GETPIVOTDATA(" Total Costs",$A$6)</f>
        <v>#N/A</v>
      </c>
    </row>
    <row r="4" spans="1:11" ht="15.75" customHeight="1" x14ac:dyDescent="0.2">
      <c r="C4" s="2"/>
      <c r="D4" s="2"/>
      <c r="E4" s="2"/>
      <c r="F4" s="2"/>
      <c r="G4" s="2"/>
      <c r="H4" s="383" t="s">
        <v>233</v>
      </c>
      <c r="I4" s="384"/>
      <c r="J4" s="384"/>
      <c r="K4" s="179" t="e">
        <f>sfonsacosts</f>
        <v>#N/A</v>
      </c>
    </row>
    <row r="5" spans="1:11" x14ac:dyDescent="0.2">
      <c r="A5" s="198"/>
      <c r="B5" s="198"/>
      <c r="C5" s="205"/>
      <c r="D5" s="205"/>
      <c r="E5" s="205"/>
      <c r="F5" s="205"/>
      <c r="G5" s="206"/>
      <c r="H5" s="198"/>
    </row>
    <row r="6" spans="1:11" hidden="1" x14ac:dyDescent="0.2">
      <c r="A6" s="333"/>
      <c r="B6" s="335"/>
      <c r="C6" s="345" t="s">
        <v>71</v>
      </c>
      <c r="D6" s="333"/>
      <c r="E6" s="334"/>
      <c r="F6" s="334"/>
      <c r="G6" s="334"/>
      <c r="H6" s="334"/>
      <c r="I6" s="334"/>
      <c r="J6" s="334"/>
      <c r="K6" s="335"/>
    </row>
    <row r="7" spans="1:11" ht="31.5" x14ac:dyDescent="0.2">
      <c r="A7" s="346" t="s">
        <v>182</v>
      </c>
      <c r="B7" s="346" t="s">
        <v>181</v>
      </c>
      <c r="C7" s="347" t="s">
        <v>176</v>
      </c>
      <c r="D7" s="336" t="s">
        <v>256</v>
      </c>
      <c r="E7" s="336" t="s">
        <v>224</v>
      </c>
      <c r="F7" s="347" t="s">
        <v>195</v>
      </c>
      <c r="G7" s="336" t="s">
        <v>258</v>
      </c>
      <c r="H7" s="336" t="s">
        <v>221</v>
      </c>
      <c r="I7" s="347" t="s">
        <v>213</v>
      </c>
      <c r="J7" s="336" t="s">
        <v>265</v>
      </c>
      <c r="K7" s="347" t="s">
        <v>214</v>
      </c>
    </row>
    <row r="8" spans="1:11" x14ac:dyDescent="0.2">
      <c r="A8" s="337" t="s">
        <v>394</v>
      </c>
      <c r="B8" s="347" t="s">
        <v>218</v>
      </c>
      <c r="C8" s="343"/>
      <c r="D8" s="338"/>
      <c r="E8" s="338" t="e">
        <v>#N/A</v>
      </c>
      <c r="F8" s="338" t="e">
        <v>#N/A</v>
      </c>
      <c r="G8" s="338" t="e">
        <v>#N/A</v>
      </c>
      <c r="H8" s="338" t="e">
        <v>#N/A</v>
      </c>
      <c r="I8" s="338" t="e">
        <v>#N/A</v>
      </c>
      <c r="J8" s="338"/>
      <c r="K8" s="339" t="e">
        <v>#N/A</v>
      </c>
    </row>
    <row r="9" spans="1:11" x14ac:dyDescent="0.2">
      <c r="A9" s="340" t="s">
        <v>17</v>
      </c>
      <c r="B9" s="348"/>
      <c r="C9" s="344"/>
      <c r="D9" s="341"/>
      <c r="E9" s="341" t="e">
        <v>#N/A</v>
      </c>
      <c r="F9" s="341" t="e">
        <v>#N/A</v>
      </c>
      <c r="G9" s="341" t="e">
        <v>#N/A</v>
      </c>
      <c r="H9" s="341" t="e">
        <v>#N/A</v>
      </c>
      <c r="I9" s="341" t="e">
        <v>#N/A</v>
      </c>
      <c r="J9" s="341"/>
      <c r="K9" s="342" t="e">
        <v>#N/A</v>
      </c>
    </row>
    <row r="10" spans="1:11" x14ac:dyDescent="0.2">
      <c r="A10"/>
      <c r="B10"/>
      <c r="C10"/>
      <c r="D10"/>
      <c r="E10"/>
      <c r="F10"/>
      <c r="G10"/>
      <c r="H10"/>
      <c r="I10"/>
      <c r="J10"/>
      <c r="K10"/>
    </row>
    <row r="11" spans="1:11" x14ac:dyDescent="0.2">
      <c r="A11" s="24"/>
      <c r="B11" s="24"/>
      <c r="C11" s="24"/>
      <c r="D11" s="24"/>
      <c r="E11" s="24"/>
      <c r="F11" s="24"/>
      <c r="G11" s="24"/>
      <c r="H11" s="24"/>
      <c r="I11" s="24"/>
      <c r="J11" s="24"/>
      <c r="K11" s="24"/>
    </row>
    <row r="12" spans="1:11" x14ac:dyDescent="0.2">
      <c r="A12" s="24"/>
      <c r="B12" s="24"/>
      <c r="C12" s="24"/>
      <c r="D12" s="24"/>
      <c r="E12" s="24"/>
      <c r="F12" s="24"/>
      <c r="G12" s="24"/>
      <c r="H12" s="24"/>
      <c r="I12" s="24"/>
      <c r="J12" s="24"/>
      <c r="K12" s="24"/>
    </row>
    <row r="13" spans="1:11" x14ac:dyDescent="0.2">
      <c r="A13" s="24"/>
      <c r="B13" s="24"/>
      <c r="C13" s="24"/>
      <c r="D13" s="24"/>
      <c r="E13" s="24"/>
      <c r="F13" s="24"/>
      <c r="G13" s="24"/>
      <c r="H13"/>
      <c r="I13"/>
      <c r="J13"/>
      <c r="K13"/>
    </row>
    <row r="14" spans="1:11" x14ac:dyDescent="0.2">
      <c r="A14"/>
      <c r="B14"/>
      <c r="C14"/>
      <c r="D14"/>
      <c r="E14"/>
      <c r="F14"/>
      <c r="G14"/>
      <c r="H14"/>
      <c r="I14"/>
      <c r="J14"/>
      <c r="K14"/>
    </row>
    <row r="15" spans="1:11" x14ac:dyDescent="0.2">
      <c r="A15"/>
      <c r="B15"/>
      <c r="C15"/>
      <c r="D15"/>
      <c r="E15"/>
      <c r="F15"/>
      <c r="G15"/>
    </row>
    <row r="16" spans="1:11" x14ac:dyDescent="0.2">
      <c r="A16"/>
      <c r="B16"/>
      <c r="C16"/>
      <c r="D16"/>
      <c r="E16"/>
      <c r="F16"/>
      <c r="G16"/>
    </row>
    <row r="17" spans="1:7" x14ac:dyDescent="0.25">
      <c r="A17" s="177"/>
      <c r="B17"/>
      <c r="C17"/>
      <c r="D17"/>
      <c r="E17"/>
      <c r="F17"/>
      <c r="G17"/>
    </row>
    <row r="18" spans="1:7" x14ac:dyDescent="0.2">
      <c r="A18"/>
      <c r="B18"/>
      <c r="C18"/>
      <c r="D18"/>
      <c r="E18"/>
      <c r="F18"/>
      <c r="G18"/>
    </row>
    <row r="19" spans="1:7" x14ac:dyDescent="0.2">
      <c r="A19"/>
      <c r="B19"/>
      <c r="C19"/>
      <c r="D19"/>
      <c r="E19"/>
      <c r="F19"/>
      <c r="G19"/>
    </row>
    <row r="20" spans="1:7" x14ac:dyDescent="0.2">
      <c r="A20"/>
      <c r="B20"/>
      <c r="C20"/>
      <c r="D20"/>
      <c r="E20"/>
      <c r="F20"/>
      <c r="G20"/>
    </row>
    <row r="21" spans="1:7" x14ac:dyDescent="0.2">
      <c r="A21"/>
      <c r="B21"/>
      <c r="C21"/>
      <c r="D21"/>
      <c r="E21"/>
      <c r="F21"/>
      <c r="G21"/>
    </row>
    <row r="22" spans="1:7" x14ac:dyDescent="0.2">
      <c r="A22"/>
      <c r="B22"/>
      <c r="C22"/>
      <c r="D22"/>
      <c r="E22"/>
      <c r="F22"/>
      <c r="G22"/>
    </row>
    <row r="23" spans="1:7" x14ac:dyDescent="0.2">
      <c r="A23"/>
      <c r="B23"/>
      <c r="C23"/>
      <c r="D23"/>
      <c r="E23"/>
      <c r="F23"/>
      <c r="G23"/>
    </row>
    <row r="24" spans="1:7" x14ac:dyDescent="0.2">
      <c r="A24"/>
      <c r="B24"/>
      <c r="C24"/>
      <c r="D24"/>
      <c r="E24"/>
      <c r="F24"/>
      <c r="G24"/>
    </row>
    <row r="25" spans="1:7" x14ac:dyDescent="0.2">
      <c r="A25"/>
      <c r="B25"/>
      <c r="C25"/>
      <c r="D25"/>
      <c r="E25"/>
      <c r="F25"/>
      <c r="G25"/>
    </row>
    <row r="26" spans="1:7" x14ac:dyDescent="0.2">
      <c r="A26"/>
      <c r="B26"/>
      <c r="C26"/>
      <c r="D26"/>
      <c r="E26"/>
      <c r="F26"/>
      <c r="G26"/>
    </row>
    <row r="27" spans="1:7" x14ac:dyDescent="0.2">
      <c r="A27"/>
      <c r="B27"/>
      <c r="C27"/>
      <c r="D27"/>
      <c r="E27"/>
      <c r="F27"/>
      <c r="G27"/>
    </row>
    <row r="28" spans="1:7" x14ac:dyDescent="0.2">
      <c r="A28"/>
      <c r="B28"/>
      <c r="C28"/>
      <c r="D28"/>
      <c r="E28"/>
      <c r="F28"/>
      <c r="G28"/>
    </row>
    <row r="29" spans="1:7" x14ac:dyDescent="0.2">
      <c r="A29"/>
      <c r="B29"/>
      <c r="C29"/>
      <c r="D29"/>
      <c r="E29"/>
      <c r="F29"/>
      <c r="G29"/>
    </row>
    <row r="30" spans="1:7" x14ac:dyDescent="0.2">
      <c r="A30"/>
      <c r="B30"/>
      <c r="C30"/>
      <c r="D30"/>
      <c r="E30"/>
      <c r="F30"/>
      <c r="G30"/>
    </row>
    <row r="31" spans="1:7" x14ac:dyDescent="0.2">
      <c r="A31"/>
      <c r="B31"/>
      <c r="C31"/>
      <c r="D31"/>
      <c r="E31"/>
      <c r="F31"/>
      <c r="G31"/>
    </row>
    <row r="32" spans="1:7" x14ac:dyDescent="0.2">
      <c r="A32"/>
      <c r="B32"/>
      <c r="C32"/>
      <c r="D32"/>
      <c r="E32"/>
      <c r="F32"/>
      <c r="G32"/>
    </row>
    <row r="33" spans="1:7" x14ac:dyDescent="0.2">
      <c r="A33"/>
      <c r="B33"/>
      <c r="C33"/>
      <c r="D33"/>
      <c r="E33"/>
      <c r="F33"/>
      <c r="G33"/>
    </row>
    <row r="34" spans="1:7" x14ac:dyDescent="0.2">
      <c r="A34"/>
      <c r="B34"/>
      <c r="C34"/>
      <c r="D34"/>
      <c r="E34"/>
      <c r="F34"/>
      <c r="G34"/>
    </row>
    <row r="35" spans="1:7" x14ac:dyDescent="0.2">
      <c r="A35"/>
      <c r="B35"/>
      <c r="C35"/>
      <c r="D35"/>
      <c r="E35"/>
      <c r="F35"/>
      <c r="G35"/>
    </row>
    <row r="36" spans="1:7" x14ac:dyDescent="0.2">
      <c r="A36"/>
      <c r="B36" s="23"/>
      <c r="C36"/>
      <c r="D36"/>
      <c r="E36"/>
      <c r="F36"/>
      <c r="G36"/>
    </row>
    <row r="37" spans="1:7" x14ac:dyDescent="0.2">
      <c r="A37"/>
      <c r="B37"/>
      <c r="C37"/>
      <c r="D37"/>
      <c r="E37"/>
      <c r="F37"/>
      <c r="G37"/>
    </row>
    <row r="38" spans="1:7" x14ac:dyDescent="0.2">
      <c r="A38"/>
      <c r="B38"/>
      <c r="C38"/>
      <c r="D38"/>
      <c r="E38"/>
      <c r="F38"/>
      <c r="G38"/>
    </row>
  </sheetData>
  <mergeCells count="2">
    <mergeCell ref="A1:K1"/>
    <mergeCell ref="H4:J4"/>
  </mergeCells>
  <pageMargins left="0.70866141732283472" right="0.70866141732283472" top="0.74803149606299213" bottom="0.74803149606299213" header="0.31496062992125984" footer="0.31496062992125984"/>
  <pageSetup paperSize="9" scale="55" orientation="landscape" r:id="rId2"/>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F124"/>
  <sheetViews>
    <sheetView showGridLines="0" zoomScaleNormal="100" workbookViewId="0"/>
  </sheetViews>
  <sheetFormatPr defaultColWidth="9.140625" defaultRowHeight="12.75" x14ac:dyDescent="0.2"/>
  <cols>
    <col min="1" max="1" width="13" style="295" customWidth="1"/>
    <col min="2" max="2" width="67" style="138" customWidth="1"/>
    <col min="3" max="3" width="24.7109375" style="139" customWidth="1"/>
    <col min="4" max="4" width="15.7109375" style="138" customWidth="1"/>
    <col min="5" max="5" width="16.5703125" style="138" customWidth="1"/>
    <col min="6" max="6" width="23.42578125" style="167" customWidth="1"/>
    <col min="7" max="7" width="35.140625" style="138" customWidth="1"/>
    <col min="8" max="10" width="35.140625" style="138" bestFit="1" customWidth="1"/>
    <col min="11" max="11" width="11.7109375" style="138" bestFit="1" customWidth="1"/>
    <col min="12" max="16384" width="9.140625" style="138"/>
  </cols>
  <sheetData>
    <row r="1" spans="1:6" s="151" customFormat="1" x14ac:dyDescent="0.2">
      <c r="A1" s="295"/>
      <c r="C1" s="139"/>
      <c r="F1" s="167"/>
    </row>
    <row r="2" spans="1:6" ht="21" x14ac:dyDescent="0.2">
      <c r="A2" s="390" t="s">
        <v>225</v>
      </c>
      <c r="B2" s="390"/>
      <c r="C2" s="390"/>
      <c r="D2" s="390"/>
      <c r="E2" s="391"/>
      <c r="F2" s="391"/>
    </row>
    <row r="4" spans="1:6" s="140" customFormat="1" ht="45" x14ac:dyDescent="0.2">
      <c r="A4" s="352" t="s">
        <v>338</v>
      </c>
      <c r="B4" s="350" t="s">
        <v>90</v>
      </c>
      <c r="C4" s="350" t="s">
        <v>89</v>
      </c>
      <c r="D4" s="350" t="s">
        <v>215</v>
      </c>
      <c r="E4" s="351" t="s">
        <v>223</v>
      </c>
      <c r="F4" s="351" t="s">
        <v>257</v>
      </c>
    </row>
    <row r="5" spans="1:6" ht="15" x14ac:dyDescent="0.2">
      <c r="A5" s="353" t="s">
        <v>17</v>
      </c>
      <c r="B5" s="353"/>
      <c r="C5" s="353"/>
      <c r="D5" s="353"/>
      <c r="E5" s="349"/>
      <c r="F5" s="349"/>
    </row>
    <row r="6" spans="1:6" x14ac:dyDescent="0.2">
      <c r="A6"/>
      <c r="B6"/>
      <c r="C6"/>
      <c r="D6"/>
      <c r="E6"/>
      <c r="F6"/>
    </row>
    <row r="7" spans="1:6" x14ac:dyDescent="0.2">
      <c r="A7"/>
      <c r="B7"/>
      <c r="C7"/>
      <c r="D7"/>
      <c r="E7"/>
      <c r="F7"/>
    </row>
    <row r="8" spans="1:6" x14ac:dyDescent="0.2">
      <c r="A8"/>
      <c r="B8"/>
      <c r="C8"/>
      <c r="D8"/>
      <c r="E8"/>
      <c r="F8"/>
    </row>
    <row r="9" spans="1:6" x14ac:dyDescent="0.2">
      <c r="A9"/>
      <c r="B9"/>
      <c r="C9"/>
      <c r="D9"/>
      <c r="E9"/>
      <c r="F9"/>
    </row>
    <row r="10" spans="1:6" x14ac:dyDescent="0.2">
      <c r="A10"/>
      <c r="B10"/>
      <c r="C10"/>
      <c r="D10"/>
      <c r="E10"/>
      <c r="F10"/>
    </row>
    <row r="11" spans="1:6" x14ac:dyDescent="0.2">
      <c r="A11"/>
      <c r="B11"/>
      <c r="C11"/>
      <c r="D11"/>
      <c r="E11"/>
      <c r="F11"/>
    </row>
    <row r="12" spans="1:6" x14ac:dyDescent="0.2">
      <c r="A12"/>
      <c r="B12"/>
      <c r="C12"/>
      <c r="D12"/>
      <c r="E12"/>
      <c r="F12"/>
    </row>
    <row r="13" spans="1:6" x14ac:dyDescent="0.2">
      <c r="A13"/>
      <c r="B13"/>
      <c r="C13"/>
      <c r="D13"/>
      <c r="E13"/>
      <c r="F13"/>
    </row>
    <row r="14" spans="1:6" x14ac:dyDescent="0.2">
      <c r="A14"/>
      <c r="B14"/>
      <c r="C14"/>
      <c r="D14"/>
      <c r="E14"/>
      <c r="F14"/>
    </row>
    <row r="15" spans="1:6" x14ac:dyDescent="0.2">
      <c r="A15"/>
      <c r="B15"/>
      <c r="C15"/>
      <c r="D15"/>
      <c r="E15"/>
      <c r="F15"/>
    </row>
    <row r="16" spans="1:6" x14ac:dyDescent="0.2">
      <c r="A16"/>
      <c r="B16"/>
      <c r="C16"/>
      <c r="D16"/>
      <c r="E16"/>
      <c r="F16"/>
    </row>
    <row r="17" spans="1:6" x14ac:dyDescent="0.2">
      <c r="A17"/>
      <c r="B17"/>
      <c r="C17"/>
      <c r="D17"/>
      <c r="E17"/>
      <c r="F17"/>
    </row>
    <row r="18" spans="1:6" x14ac:dyDescent="0.2">
      <c r="A18"/>
      <c r="B18"/>
      <c r="C18"/>
      <c r="D18"/>
      <c r="E18"/>
      <c r="F18"/>
    </row>
    <row r="19" spans="1:6" x14ac:dyDescent="0.2">
      <c r="A19"/>
      <c r="B19"/>
      <c r="C19"/>
      <c r="D19"/>
      <c r="E19"/>
      <c r="F19"/>
    </row>
    <row r="20" spans="1:6" x14ac:dyDescent="0.2">
      <c r="A20"/>
      <c r="B20"/>
      <c r="C20"/>
      <c r="D20"/>
      <c r="E20"/>
      <c r="F20"/>
    </row>
    <row r="21" spans="1:6" x14ac:dyDescent="0.2">
      <c r="A21"/>
      <c r="B21"/>
      <c r="C21"/>
      <c r="D21"/>
      <c r="E21"/>
      <c r="F21"/>
    </row>
    <row r="22" spans="1:6" x14ac:dyDescent="0.2">
      <c r="A22"/>
      <c r="B22"/>
      <c r="C22"/>
      <c r="D22"/>
      <c r="E22"/>
      <c r="F22"/>
    </row>
    <row r="23" spans="1:6" x14ac:dyDescent="0.2">
      <c r="A23"/>
      <c r="B23"/>
      <c r="C23"/>
      <c r="D23"/>
      <c r="E23"/>
      <c r="F23"/>
    </row>
    <row r="24" spans="1:6" x14ac:dyDescent="0.2">
      <c r="A24"/>
      <c r="B24"/>
      <c r="C24"/>
      <c r="D24"/>
      <c r="E24"/>
      <c r="F24"/>
    </row>
    <row r="25" spans="1:6" x14ac:dyDescent="0.2">
      <c r="A25"/>
      <c r="B25"/>
      <c r="C25"/>
      <c r="D25"/>
      <c r="E25"/>
      <c r="F25"/>
    </row>
    <row r="26" spans="1:6" x14ac:dyDescent="0.2">
      <c r="A26"/>
      <c r="B26"/>
      <c r="C26"/>
      <c r="D26"/>
      <c r="E26"/>
      <c r="F26"/>
    </row>
    <row r="27" spans="1:6" x14ac:dyDescent="0.2">
      <c r="A27"/>
      <c r="B27"/>
      <c r="C27"/>
      <c r="D27"/>
      <c r="E27"/>
      <c r="F27"/>
    </row>
    <row r="28" spans="1:6" x14ac:dyDescent="0.2">
      <c r="A28"/>
      <c r="B28"/>
      <c r="C28"/>
      <c r="D28"/>
      <c r="E28"/>
      <c r="F28"/>
    </row>
    <row r="29" spans="1:6" x14ac:dyDescent="0.2">
      <c r="A29"/>
      <c r="B29"/>
      <c r="C29"/>
      <c r="D29"/>
      <c r="E29"/>
      <c r="F29"/>
    </row>
    <row r="30" spans="1:6" x14ac:dyDescent="0.2">
      <c r="A30"/>
      <c r="B30"/>
      <c r="C30"/>
      <c r="D30"/>
      <c r="E30"/>
      <c r="F30"/>
    </row>
    <row r="31" spans="1:6" x14ac:dyDescent="0.2">
      <c r="A31"/>
      <c r="B31"/>
      <c r="C31"/>
      <c r="D31"/>
      <c r="E31"/>
      <c r="F31"/>
    </row>
    <row r="32" spans="1:6" x14ac:dyDescent="0.2">
      <c r="A32"/>
      <c r="B32"/>
      <c r="C32"/>
      <c r="D32"/>
      <c r="E32"/>
      <c r="F32"/>
    </row>
    <row r="33" spans="1:6" x14ac:dyDescent="0.2">
      <c r="A33"/>
      <c r="B33"/>
      <c r="C33"/>
      <c r="D33"/>
      <c r="E33"/>
      <c r="F33"/>
    </row>
    <row r="34" spans="1:6" x14ac:dyDescent="0.2">
      <c r="A34"/>
      <c r="B34"/>
      <c r="C34"/>
      <c r="D34"/>
      <c r="E34"/>
      <c r="F34"/>
    </row>
    <row r="35" spans="1:6" x14ac:dyDescent="0.2">
      <c r="A35"/>
      <c r="B35"/>
      <c r="C35"/>
      <c r="D35"/>
      <c r="E35"/>
      <c r="F35"/>
    </row>
    <row r="36" spans="1:6" x14ac:dyDescent="0.2">
      <c r="A36"/>
      <c r="B36"/>
      <c r="C36"/>
      <c r="D36"/>
      <c r="E36"/>
      <c r="F36"/>
    </row>
    <row r="37" spans="1:6" x14ac:dyDescent="0.2">
      <c r="A37"/>
      <c r="B37"/>
      <c r="C37"/>
      <c r="D37"/>
      <c r="E37"/>
      <c r="F37"/>
    </row>
    <row r="38" spans="1:6" x14ac:dyDescent="0.2">
      <c r="A38"/>
      <c r="B38"/>
      <c r="C38"/>
      <c r="D38"/>
      <c r="E38"/>
      <c r="F38"/>
    </row>
    <row r="39" spans="1:6" x14ac:dyDescent="0.2">
      <c r="A39"/>
      <c r="B39"/>
      <c r="C39"/>
      <c r="D39"/>
      <c r="E39"/>
      <c r="F39"/>
    </row>
    <row r="40" spans="1:6" x14ac:dyDescent="0.2">
      <c r="A40"/>
      <c r="B40"/>
      <c r="C40"/>
      <c r="D40"/>
      <c r="E40"/>
      <c r="F40"/>
    </row>
    <row r="41" spans="1:6" x14ac:dyDescent="0.2">
      <c r="A41"/>
      <c r="B41"/>
      <c r="C41"/>
      <c r="D41"/>
      <c r="E41"/>
      <c r="F41"/>
    </row>
    <row r="42" spans="1:6" x14ac:dyDescent="0.2">
      <c r="A42"/>
      <c r="B42"/>
      <c r="C42"/>
      <c r="D42"/>
      <c r="E42"/>
      <c r="F42"/>
    </row>
    <row r="43" spans="1:6" x14ac:dyDescent="0.2">
      <c r="A43"/>
      <c r="B43"/>
      <c r="C43"/>
      <c r="D43"/>
      <c r="E43"/>
      <c r="F43"/>
    </row>
    <row r="44" spans="1:6" x14ac:dyDescent="0.2">
      <c r="A44"/>
      <c r="B44"/>
      <c r="C44"/>
      <c r="D44"/>
      <c r="E44"/>
      <c r="F44"/>
    </row>
    <row r="45" spans="1:6" x14ac:dyDescent="0.2">
      <c r="A45"/>
      <c r="B45"/>
      <c r="C45"/>
      <c r="D45"/>
      <c r="E45"/>
      <c r="F45"/>
    </row>
    <row r="46" spans="1:6" x14ac:dyDescent="0.2">
      <c r="A46"/>
      <c r="B46"/>
      <c r="C46"/>
      <c r="D46"/>
      <c r="E46"/>
      <c r="F46"/>
    </row>
    <row r="47" spans="1:6" x14ac:dyDescent="0.2">
      <c r="A47"/>
      <c r="B47"/>
      <c r="C47"/>
      <c r="D47"/>
      <c r="E47"/>
      <c r="F47"/>
    </row>
    <row r="48" spans="1:6" x14ac:dyDescent="0.2">
      <c r="A48"/>
      <c r="B48"/>
      <c r="C48"/>
      <c r="D48"/>
      <c r="E48"/>
      <c r="F48"/>
    </row>
    <row r="49" spans="1:6" x14ac:dyDescent="0.2">
      <c r="A49"/>
      <c r="B49"/>
      <c r="C49"/>
      <c r="D49"/>
      <c r="E49"/>
      <c r="F49"/>
    </row>
    <row r="50" spans="1:6" x14ac:dyDescent="0.2">
      <c r="A50"/>
      <c r="B50"/>
      <c r="C50"/>
      <c r="D50"/>
      <c r="E50"/>
      <c r="F50"/>
    </row>
    <row r="51" spans="1:6" x14ac:dyDescent="0.2">
      <c r="A51"/>
      <c r="B51"/>
      <c r="C51"/>
      <c r="D51"/>
      <c r="E51"/>
      <c r="F51"/>
    </row>
    <row r="52" spans="1:6" x14ac:dyDescent="0.2">
      <c r="A52"/>
      <c r="B52"/>
      <c r="C52"/>
      <c r="D52"/>
      <c r="E52"/>
      <c r="F52"/>
    </row>
    <row r="53" spans="1:6" x14ac:dyDescent="0.2">
      <c r="A53"/>
      <c r="B53"/>
      <c r="C53"/>
      <c r="D53"/>
      <c r="E53"/>
      <c r="F53"/>
    </row>
    <row r="54" spans="1:6" x14ac:dyDescent="0.2">
      <c r="A54"/>
      <c r="B54"/>
      <c r="C54"/>
      <c r="D54"/>
      <c r="E54"/>
      <c r="F54"/>
    </row>
    <row r="55" spans="1:6" x14ac:dyDescent="0.2">
      <c r="A55"/>
      <c r="B55"/>
      <c r="C55"/>
      <c r="D55"/>
      <c r="E55"/>
      <c r="F55"/>
    </row>
    <row r="56" spans="1:6" x14ac:dyDescent="0.2">
      <c r="A56"/>
      <c r="B56"/>
      <c r="C56"/>
      <c r="D56"/>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s="280"/>
      <c r="B77"/>
      <c r="C77"/>
      <c r="D77"/>
      <c r="E77"/>
    </row>
    <row r="78" spans="1:6" x14ac:dyDescent="0.2">
      <c r="A78" s="280"/>
      <c r="B78"/>
      <c r="C78"/>
      <c r="D78"/>
      <c r="E78"/>
    </row>
    <row r="79" spans="1:6" x14ac:dyDescent="0.2">
      <c r="C79" s="138"/>
    </row>
    <row r="80" spans="1:6" x14ac:dyDescent="0.2">
      <c r="C80" s="138"/>
    </row>
    <row r="81" spans="3:3" x14ac:dyDescent="0.2">
      <c r="C81" s="138"/>
    </row>
    <row r="82" spans="3:3" x14ac:dyDescent="0.2">
      <c r="C82" s="138"/>
    </row>
    <row r="83" spans="3:3" x14ac:dyDescent="0.2">
      <c r="C83" s="138"/>
    </row>
    <row r="84" spans="3:3" x14ac:dyDescent="0.2">
      <c r="C84" s="138"/>
    </row>
    <row r="85" spans="3:3" x14ac:dyDescent="0.2">
      <c r="C85" s="138"/>
    </row>
    <row r="86" spans="3:3" x14ac:dyDescent="0.2">
      <c r="C86" s="138"/>
    </row>
    <row r="87" spans="3:3" x14ac:dyDescent="0.2">
      <c r="C87" s="138"/>
    </row>
    <row r="88" spans="3:3" x14ac:dyDescent="0.2">
      <c r="C88" s="138"/>
    </row>
    <row r="89" spans="3:3" x14ac:dyDescent="0.2">
      <c r="C89" s="138"/>
    </row>
    <row r="90" spans="3:3" x14ac:dyDescent="0.2">
      <c r="C90" s="138"/>
    </row>
    <row r="91" spans="3:3" x14ac:dyDescent="0.2">
      <c r="C91" s="138"/>
    </row>
    <row r="92" spans="3:3" x14ac:dyDescent="0.2">
      <c r="C92" s="138"/>
    </row>
    <row r="93" spans="3:3" x14ac:dyDescent="0.2">
      <c r="C93" s="138"/>
    </row>
    <row r="94" spans="3:3" x14ac:dyDescent="0.2">
      <c r="C94" s="138"/>
    </row>
    <row r="95" spans="3:3" x14ac:dyDescent="0.2">
      <c r="C95" s="138"/>
    </row>
    <row r="96" spans="3:3" x14ac:dyDescent="0.2">
      <c r="C96" s="138"/>
    </row>
    <row r="97" spans="3:3" x14ac:dyDescent="0.2">
      <c r="C97" s="138"/>
    </row>
    <row r="98" spans="3:3" x14ac:dyDescent="0.2">
      <c r="C98" s="138"/>
    </row>
    <row r="99" spans="3:3" x14ac:dyDescent="0.2">
      <c r="C99" s="138"/>
    </row>
    <row r="100" spans="3:3" x14ac:dyDescent="0.2">
      <c r="C100" s="138"/>
    </row>
    <row r="101" spans="3:3" x14ac:dyDescent="0.2">
      <c r="C101" s="138"/>
    </row>
    <row r="102" spans="3:3" x14ac:dyDescent="0.2">
      <c r="C102" s="138"/>
    </row>
    <row r="103" spans="3:3" x14ac:dyDescent="0.2">
      <c r="C103" s="138"/>
    </row>
    <row r="104" spans="3:3" x14ac:dyDescent="0.2">
      <c r="C104" s="138"/>
    </row>
    <row r="105" spans="3:3" x14ac:dyDescent="0.2">
      <c r="C105" s="138"/>
    </row>
    <row r="106" spans="3:3" x14ac:dyDescent="0.2">
      <c r="C106" s="138"/>
    </row>
    <row r="107" spans="3:3" x14ac:dyDescent="0.2">
      <c r="C107" s="138"/>
    </row>
    <row r="108" spans="3:3" x14ac:dyDescent="0.2">
      <c r="C108" s="138"/>
    </row>
    <row r="109" spans="3:3" x14ac:dyDescent="0.2">
      <c r="C109" s="138"/>
    </row>
    <row r="110" spans="3:3" x14ac:dyDescent="0.2">
      <c r="C110" s="138"/>
    </row>
    <row r="111" spans="3:3" x14ac:dyDescent="0.2">
      <c r="C111" s="138"/>
    </row>
    <row r="112" spans="3:3" x14ac:dyDescent="0.2">
      <c r="C112" s="138"/>
    </row>
    <row r="113" spans="3:3" x14ac:dyDescent="0.2">
      <c r="C113" s="138"/>
    </row>
    <row r="114" spans="3:3" x14ac:dyDescent="0.2">
      <c r="C114" s="138"/>
    </row>
    <row r="115" spans="3:3" x14ac:dyDescent="0.2">
      <c r="C115" s="138"/>
    </row>
    <row r="116" spans="3:3" x14ac:dyDescent="0.2">
      <c r="C116" s="138"/>
    </row>
    <row r="117" spans="3:3" x14ac:dyDescent="0.2">
      <c r="C117" s="138"/>
    </row>
    <row r="118" spans="3:3" x14ac:dyDescent="0.2">
      <c r="C118" s="138"/>
    </row>
    <row r="119" spans="3:3" x14ac:dyDescent="0.2">
      <c r="C119" s="138"/>
    </row>
    <row r="120" spans="3:3" x14ac:dyDescent="0.2">
      <c r="C120" s="138"/>
    </row>
    <row r="121" spans="3:3" x14ac:dyDescent="0.2">
      <c r="C121" s="138"/>
    </row>
    <row r="122" spans="3:3" x14ac:dyDescent="0.2">
      <c r="C122" s="138"/>
    </row>
    <row r="123" spans="3:3" x14ac:dyDescent="0.2">
      <c r="C123" s="138"/>
    </row>
    <row r="124" spans="3:3" x14ac:dyDescent="0.2">
      <c r="C124" s="138"/>
    </row>
  </sheetData>
  <mergeCells count="1">
    <mergeCell ref="A2:F2"/>
  </mergeCells>
  <pageMargins left="0.70866141732283472" right="0.70866141732283472" top="0.74803149606299213" bottom="0.74803149606299213" header="0.31496062992125984" footer="0.31496062992125984"/>
  <pageSetup paperSize="9" scale="80" orientation="landscape" r:id="rId2"/>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7" tint="0.79998168889431442"/>
    <pageSetUpPr fitToPage="1"/>
  </sheetPr>
  <dimension ref="A2:V515"/>
  <sheetViews>
    <sheetView zoomScale="80" zoomScaleNormal="80" workbookViewId="0">
      <pane ySplit="4" topLeftCell="A5" activePane="bottomLeft" state="frozen"/>
      <selection pane="bottomLeft"/>
    </sheetView>
  </sheetViews>
  <sheetFormatPr defaultColWidth="9.140625" defaultRowHeight="15.75" x14ac:dyDescent="0.2"/>
  <cols>
    <col min="1" max="1" width="9.85546875" style="130" customWidth="1"/>
    <col min="2" max="2" width="15.28515625" style="130" customWidth="1"/>
    <col min="3" max="3" width="23.7109375" style="130" customWidth="1"/>
    <col min="4" max="4" width="28.140625" style="130" customWidth="1"/>
    <col min="5" max="5" width="31.42578125" style="130" customWidth="1"/>
    <col min="6" max="6" width="22.85546875" style="130" customWidth="1"/>
    <col min="7" max="7" width="31" style="130" customWidth="1"/>
    <col min="8" max="8" width="43.140625" style="130" customWidth="1"/>
    <col min="9" max="9" width="22.140625" style="130" customWidth="1"/>
    <col min="10" max="10" width="11.42578125" style="169" customWidth="1"/>
    <col min="11" max="11" width="15.28515625" style="168" customWidth="1"/>
    <col min="12" max="12" width="21.42578125" style="168" customWidth="1"/>
    <col min="13" max="13" width="22.42578125" style="168" customWidth="1"/>
    <col min="14" max="14" width="11" style="137" customWidth="1"/>
    <col min="15" max="15" width="12.42578125" style="130" customWidth="1"/>
    <col min="16" max="16" width="12.140625" style="130" customWidth="1"/>
    <col min="17" max="23" width="9.140625" style="130" customWidth="1"/>
    <col min="24" max="16384" width="9.140625" style="130"/>
  </cols>
  <sheetData>
    <row r="2" spans="1:22" ht="20.25" x14ac:dyDescent="0.2">
      <c r="A2" s="373" t="s">
        <v>196</v>
      </c>
      <c r="B2" s="392"/>
      <c r="C2" s="392"/>
      <c r="D2" s="392"/>
      <c r="E2" s="392"/>
      <c r="F2" s="392"/>
      <c r="G2" s="392"/>
      <c r="H2" s="392"/>
      <c r="I2" s="392"/>
      <c r="J2" s="392"/>
      <c r="K2" s="392"/>
      <c r="L2" s="392"/>
      <c r="M2" s="392"/>
      <c r="N2" s="392"/>
    </row>
    <row r="3" spans="1:22" s="132" customFormat="1" hidden="1" x14ac:dyDescent="0.2">
      <c r="A3" s="358"/>
      <c r="B3" s="358"/>
      <c r="C3" s="358"/>
      <c r="D3" s="358"/>
      <c r="E3" s="358"/>
      <c r="F3" s="358"/>
      <c r="G3" s="358"/>
      <c r="H3" s="358"/>
      <c r="I3" s="358"/>
      <c r="J3" s="358"/>
      <c r="K3" s="358"/>
      <c r="L3" s="355" t="s">
        <v>71</v>
      </c>
      <c r="M3" s="354"/>
      <c r="N3" s="222"/>
      <c r="O3" s="222"/>
      <c r="P3" s="222"/>
      <c r="Q3" s="222"/>
      <c r="R3" s="222"/>
      <c r="S3" s="131"/>
      <c r="T3" s="131"/>
      <c r="U3" s="131"/>
      <c r="V3" s="131"/>
    </row>
    <row r="4" spans="1:22" ht="31.5" x14ac:dyDescent="0.2">
      <c r="A4" s="356" t="s">
        <v>8</v>
      </c>
      <c r="B4" s="356" t="s">
        <v>9</v>
      </c>
      <c r="C4" s="362" t="s">
        <v>276</v>
      </c>
      <c r="D4" s="356" t="s">
        <v>90</v>
      </c>
      <c r="E4" s="356" t="s">
        <v>32</v>
      </c>
      <c r="F4" s="356" t="s">
        <v>33</v>
      </c>
      <c r="G4" s="356" t="s">
        <v>99</v>
      </c>
      <c r="H4" s="356" t="s">
        <v>82</v>
      </c>
      <c r="I4" s="356" t="s">
        <v>89</v>
      </c>
      <c r="J4" s="356" t="s">
        <v>1</v>
      </c>
      <c r="K4" s="357" t="s">
        <v>11</v>
      </c>
      <c r="L4" s="362" t="s">
        <v>257</v>
      </c>
      <c r="M4" s="362" t="s">
        <v>260</v>
      </c>
      <c r="N4" s="222"/>
      <c r="O4" s="222"/>
      <c r="P4" s="222"/>
      <c r="Q4" s="222"/>
      <c r="R4" s="222"/>
      <c r="S4" s="131"/>
      <c r="T4" s="133"/>
      <c r="U4" s="133"/>
      <c r="V4" s="133"/>
    </row>
    <row r="5" spans="1:22" x14ac:dyDescent="0.2">
      <c r="A5" s="354" t="s">
        <v>218</v>
      </c>
      <c r="B5" s="355" t="s">
        <v>218</v>
      </c>
      <c r="C5" s="355" t="s">
        <v>394</v>
      </c>
      <c r="D5" s="355" t="s">
        <v>394</v>
      </c>
      <c r="E5" s="355" t="s">
        <v>277</v>
      </c>
      <c r="F5" s="355" t="s">
        <v>277</v>
      </c>
      <c r="G5" s="355" t="s">
        <v>218</v>
      </c>
      <c r="H5" s="355" t="s">
        <v>218</v>
      </c>
      <c r="I5" s="355" t="s">
        <v>218</v>
      </c>
      <c r="J5" s="355"/>
      <c r="K5" s="359" t="s">
        <v>218</v>
      </c>
      <c r="L5" s="360" t="e">
        <v>#N/A</v>
      </c>
      <c r="M5" s="361">
        <v>0</v>
      </c>
      <c r="N5" s="222"/>
      <c r="O5" s="222"/>
      <c r="P5" s="222"/>
      <c r="Q5" s="222"/>
      <c r="R5" s="222"/>
      <c r="S5" s="131"/>
      <c r="T5" s="131"/>
      <c r="U5" s="131"/>
      <c r="V5" s="131"/>
    </row>
    <row r="6" spans="1:22" x14ac:dyDescent="0.2">
      <c r="A6"/>
      <c r="B6"/>
      <c r="C6"/>
      <c r="D6"/>
      <c r="E6"/>
      <c r="F6"/>
      <c r="G6"/>
      <c r="H6"/>
      <c r="I6"/>
      <c r="J6"/>
      <c r="K6"/>
      <c r="L6"/>
      <c r="M6"/>
      <c r="N6" s="222"/>
      <c r="O6" s="222"/>
      <c r="P6" s="222"/>
      <c r="Q6" s="222"/>
      <c r="R6" s="222"/>
      <c r="S6" s="131"/>
      <c r="T6" s="131"/>
      <c r="U6" s="131"/>
      <c r="V6" s="131"/>
    </row>
    <row r="7" spans="1:22" x14ac:dyDescent="0.2">
      <c r="A7"/>
      <c r="B7"/>
      <c r="C7"/>
      <c r="D7"/>
      <c r="E7"/>
      <c r="F7"/>
      <c r="G7"/>
      <c r="H7"/>
      <c r="I7"/>
      <c r="J7"/>
      <c r="K7"/>
      <c r="L7"/>
      <c r="M7"/>
      <c r="N7" s="222"/>
      <c r="O7" s="222"/>
      <c r="P7" s="222"/>
      <c r="Q7" s="222"/>
      <c r="R7" s="222"/>
      <c r="S7" s="131"/>
      <c r="T7" s="131"/>
      <c r="U7" s="131"/>
      <c r="V7" s="131"/>
    </row>
    <row r="8" spans="1:22" x14ac:dyDescent="0.2">
      <c r="A8"/>
      <c r="B8"/>
      <c r="C8"/>
      <c r="D8"/>
      <c r="E8"/>
      <c r="F8"/>
      <c r="G8"/>
      <c r="H8"/>
      <c r="I8"/>
      <c r="J8"/>
      <c r="K8"/>
      <c r="L8"/>
      <c r="M8"/>
      <c r="N8" s="222"/>
      <c r="O8" s="222"/>
      <c r="P8" s="222"/>
      <c r="Q8" s="222"/>
      <c r="R8" s="222"/>
      <c r="S8" s="131"/>
      <c r="T8" s="131"/>
      <c r="U8" s="131"/>
      <c r="V8" s="131"/>
    </row>
    <row r="9" spans="1:22" x14ac:dyDescent="0.2">
      <c r="A9"/>
      <c r="B9"/>
      <c r="C9"/>
      <c r="D9"/>
      <c r="E9"/>
      <c r="F9"/>
      <c r="G9"/>
      <c r="H9"/>
      <c r="I9"/>
      <c r="J9"/>
      <c r="K9"/>
      <c r="L9"/>
      <c r="M9"/>
      <c r="N9" s="222"/>
      <c r="O9" s="222"/>
      <c r="P9" s="222"/>
      <c r="Q9" s="222"/>
      <c r="R9" s="222"/>
      <c r="S9" s="131"/>
      <c r="T9" s="131"/>
      <c r="U9" s="131"/>
      <c r="V9" s="131"/>
    </row>
    <row r="10" spans="1:22" x14ac:dyDescent="0.2">
      <c r="A10"/>
      <c r="B10"/>
      <c r="C10"/>
      <c r="D10"/>
      <c r="E10"/>
      <c r="F10"/>
      <c r="G10"/>
      <c r="H10"/>
      <c r="I10"/>
      <c r="J10"/>
      <c r="K10"/>
      <c r="L10"/>
      <c r="M10"/>
      <c r="N10" s="222"/>
      <c r="O10" s="222"/>
      <c r="P10" s="222"/>
      <c r="Q10" s="222"/>
      <c r="R10" s="222"/>
      <c r="S10" s="131"/>
      <c r="T10" s="131"/>
      <c r="U10" s="131"/>
      <c r="V10" s="131"/>
    </row>
    <row r="11" spans="1:22" x14ac:dyDescent="0.2">
      <c r="A11"/>
      <c r="B11"/>
      <c r="C11"/>
      <c r="D11"/>
      <c r="E11"/>
      <c r="F11"/>
      <c r="G11"/>
      <c r="H11"/>
      <c r="I11"/>
      <c r="J11"/>
      <c r="K11"/>
      <c r="L11"/>
      <c r="M11"/>
      <c r="N11" s="222"/>
      <c r="O11" s="222"/>
      <c r="P11" s="222"/>
      <c r="Q11" s="222"/>
      <c r="R11" s="222"/>
      <c r="S11" s="131"/>
      <c r="T11" s="131"/>
      <c r="U11" s="131"/>
      <c r="V11" s="131"/>
    </row>
    <row r="12" spans="1:22" x14ac:dyDescent="0.2">
      <c r="A12"/>
      <c r="B12"/>
      <c r="C12"/>
      <c r="D12"/>
      <c r="E12"/>
      <c r="F12"/>
      <c r="G12"/>
      <c r="H12"/>
      <c r="I12"/>
      <c r="J12"/>
      <c r="K12"/>
      <c r="L12"/>
      <c r="M12"/>
      <c r="N12" s="222"/>
      <c r="O12" s="222"/>
      <c r="P12" s="222"/>
      <c r="Q12" s="222"/>
      <c r="R12" s="222"/>
      <c r="S12" s="131"/>
      <c r="T12" s="131"/>
      <c r="U12" s="131"/>
      <c r="V12" s="131"/>
    </row>
    <row r="13" spans="1:22" x14ac:dyDescent="0.2">
      <c r="A13"/>
      <c r="B13"/>
      <c r="C13"/>
      <c r="D13"/>
      <c r="E13"/>
      <c r="F13"/>
      <c r="G13"/>
      <c r="H13"/>
      <c r="I13"/>
      <c r="J13"/>
      <c r="K13"/>
      <c r="L13"/>
      <c r="M13"/>
      <c r="N13" s="222"/>
      <c r="O13" s="222"/>
      <c r="P13" s="222"/>
      <c r="Q13" s="222"/>
      <c r="R13" s="222"/>
      <c r="S13" s="131"/>
      <c r="T13" s="131"/>
      <c r="U13" s="131"/>
      <c r="V13" s="131"/>
    </row>
    <row r="14" spans="1:22" x14ac:dyDescent="0.2">
      <c r="A14"/>
      <c r="B14"/>
      <c r="C14"/>
      <c r="D14"/>
      <c r="E14"/>
      <c r="F14"/>
      <c r="G14"/>
      <c r="H14"/>
      <c r="I14"/>
      <c r="J14"/>
      <c r="K14"/>
      <c r="L14"/>
      <c r="M14"/>
      <c r="N14" s="222"/>
      <c r="O14" s="222"/>
      <c r="P14" s="222"/>
      <c r="Q14" s="222"/>
      <c r="R14" s="222"/>
      <c r="S14" s="131"/>
      <c r="T14" s="131"/>
      <c r="U14" s="131"/>
      <c r="V14" s="131"/>
    </row>
    <row r="15" spans="1:22" x14ac:dyDescent="0.2">
      <c r="A15"/>
      <c r="B15"/>
      <c r="C15"/>
      <c r="D15"/>
      <c r="E15"/>
      <c r="F15"/>
      <c r="G15"/>
      <c r="H15"/>
      <c r="I15"/>
      <c r="J15"/>
      <c r="K15"/>
      <c r="L15"/>
      <c r="M15"/>
      <c r="N15" s="222"/>
      <c r="O15" s="222"/>
      <c r="P15" s="222"/>
      <c r="Q15" s="222"/>
      <c r="R15" s="222"/>
      <c r="S15" s="131"/>
      <c r="T15" s="131"/>
      <c r="U15" s="131"/>
      <c r="V15" s="131"/>
    </row>
    <row r="16" spans="1:22" x14ac:dyDescent="0.2">
      <c r="A16"/>
      <c r="B16"/>
      <c r="C16"/>
      <c r="D16"/>
      <c r="E16"/>
      <c r="F16"/>
      <c r="G16"/>
      <c r="H16"/>
      <c r="I16"/>
      <c r="J16"/>
      <c r="K16"/>
      <c r="L16"/>
      <c r="M16"/>
      <c r="N16" s="222"/>
      <c r="O16" s="222"/>
      <c r="P16" s="222"/>
      <c r="Q16" s="222"/>
      <c r="R16" s="222"/>
      <c r="S16" s="131"/>
      <c r="T16" s="131"/>
      <c r="U16" s="131"/>
      <c r="V16" s="131"/>
    </row>
    <row r="17" spans="1:22" x14ac:dyDescent="0.2">
      <c r="A17"/>
      <c r="B17"/>
      <c r="C17"/>
      <c r="D17"/>
      <c r="E17"/>
      <c r="F17"/>
      <c r="G17"/>
      <c r="H17"/>
      <c r="I17"/>
      <c r="J17"/>
      <c r="K17"/>
      <c r="L17"/>
      <c r="M17"/>
      <c r="N17" s="222"/>
      <c r="O17" s="222"/>
      <c r="P17" s="222"/>
      <c r="Q17" s="222"/>
      <c r="R17" s="222"/>
      <c r="S17" s="131"/>
      <c r="T17" s="131"/>
      <c r="U17" s="131"/>
      <c r="V17" s="131"/>
    </row>
    <row r="18" spans="1:22" x14ac:dyDescent="0.2">
      <c r="A18"/>
      <c r="B18"/>
      <c r="C18"/>
      <c r="D18"/>
      <c r="E18"/>
      <c r="F18"/>
      <c r="G18"/>
      <c r="H18"/>
      <c r="I18"/>
      <c r="J18"/>
      <c r="K18"/>
      <c r="L18"/>
      <c r="M18"/>
      <c r="N18" s="222"/>
      <c r="O18" s="222"/>
      <c r="P18" s="222"/>
      <c r="Q18" s="222"/>
      <c r="R18" s="222"/>
      <c r="S18" s="131"/>
      <c r="T18" s="131"/>
      <c r="U18" s="131"/>
      <c r="V18" s="131"/>
    </row>
    <row r="19" spans="1:22" x14ac:dyDescent="0.2">
      <c r="A19"/>
      <c r="B19"/>
      <c r="C19"/>
      <c r="D19"/>
      <c r="E19"/>
      <c r="F19"/>
      <c r="G19"/>
      <c r="H19"/>
      <c r="I19"/>
      <c r="J19"/>
      <c r="K19"/>
      <c r="L19"/>
      <c r="M19"/>
      <c r="N19" s="222"/>
      <c r="O19" s="222"/>
      <c r="P19" s="222"/>
      <c r="Q19" s="222"/>
      <c r="R19" s="222"/>
      <c r="S19" s="131"/>
      <c r="T19" s="131"/>
      <c r="U19" s="131"/>
      <c r="V19" s="131"/>
    </row>
    <row r="20" spans="1:22" x14ac:dyDescent="0.2">
      <c r="A20"/>
      <c r="B20"/>
      <c r="C20"/>
      <c r="D20"/>
      <c r="E20"/>
      <c r="F20"/>
      <c r="G20"/>
      <c r="H20"/>
      <c r="I20"/>
      <c r="J20"/>
      <c r="K20"/>
      <c r="L20"/>
      <c r="M20"/>
      <c r="N20" s="222"/>
      <c r="O20" s="222"/>
      <c r="P20" s="222"/>
      <c r="Q20" s="222"/>
      <c r="R20" s="222"/>
      <c r="S20" s="131"/>
      <c r="T20" s="131"/>
      <c r="U20" s="131"/>
      <c r="V20" s="131"/>
    </row>
    <row r="21" spans="1:22" x14ac:dyDescent="0.2">
      <c r="A21"/>
      <c r="B21"/>
      <c r="C21"/>
      <c r="D21"/>
      <c r="E21"/>
      <c r="F21"/>
      <c r="G21"/>
      <c r="H21"/>
      <c r="I21"/>
      <c r="J21"/>
      <c r="K21"/>
      <c r="L21"/>
      <c r="M21"/>
      <c r="N21" s="222"/>
      <c r="O21" s="222"/>
      <c r="P21" s="222"/>
      <c r="Q21" s="222"/>
      <c r="R21" s="222"/>
      <c r="S21" s="131"/>
      <c r="T21" s="131"/>
      <c r="U21" s="131"/>
      <c r="V21" s="131"/>
    </row>
    <row r="22" spans="1:22" x14ac:dyDescent="0.2">
      <c r="A22"/>
      <c r="B22"/>
      <c r="C22"/>
      <c r="D22"/>
      <c r="E22"/>
      <c r="F22"/>
      <c r="G22"/>
      <c r="H22"/>
      <c r="I22"/>
      <c r="J22"/>
      <c r="K22"/>
      <c r="L22"/>
      <c r="M22"/>
      <c r="N22" s="222"/>
      <c r="O22" s="222"/>
      <c r="P22" s="222"/>
      <c r="Q22" s="222"/>
      <c r="R22" s="222"/>
      <c r="S22" s="131"/>
      <c r="T22" s="131"/>
      <c r="U22" s="131"/>
      <c r="V22" s="131"/>
    </row>
    <row r="23" spans="1:22" x14ac:dyDescent="0.2">
      <c r="A23"/>
      <c r="B23"/>
      <c r="C23"/>
      <c r="D23"/>
      <c r="E23"/>
      <c r="F23"/>
      <c r="G23"/>
      <c r="H23"/>
      <c r="I23"/>
      <c r="J23"/>
      <c r="K23"/>
      <c r="L23"/>
      <c r="M23"/>
      <c r="N23" s="222"/>
      <c r="O23" s="222"/>
      <c r="P23" s="222"/>
      <c r="Q23" s="222"/>
      <c r="R23" s="222"/>
      <c r="S23" s="131"/>
      <c r="T23" s="131"/>
      <c r="U23" s="131"/>
      <c r="V23" s="131"/>
    </row>
    <row r="24" spans="1:22" x14ac:dyDescent="0.2">
      <c r="A24"/>
      <c r="B24"/>
      <c r="C24"/>
      <c r="D24"/>
      <c r="E24"/>
      <c r="F24"/>
      <c r="G24"/>
      <c r="H24"/>
      <c r="I24"/>
      <c r="J24"/>
      <c r="K24"/>
      <c r="L24"/>
      <c r="M24"/>
      <c r="N24" s="222"/>
      <c r="O24" s="222"/>
      <c r="P24" s="222"/>
      <c r="Q24" s="222"/>
      <c r="R24" s="222"/>
      <c r="S24" s="131"/>
      <c r="T24" s="131"/>
      <c r="U24" s="131"/>
      <c r="V24" s="131"/>
    </row>
    <row r="25" spans="1:22" x14ac:dyDescent="0.2">
      <c r="A25"/>
      <c r="B25"/>
      <c r="C25"/>
      <c r="D25"/>
      <c r="E25"/>
      <c r="F25"/>
      <c r="G25"/>
      <c r="H25"/>
      <c r="I25"/>
      <c r="J25"/>
      <c r="K25"/>
      <c r="L25"/>
      <c r="M25"/>
      <c r="N25" s="222"/>
      <c r="O25" s="222"/>
      <c r="P25" s="222"/>
      <c r="Q25" s="222"/>
      <c r="R25" s="222"/>
      <c r="S25" s="131"/>
      <c r="T25" s="131"/>
      <c r="U25" s="131"/>
      <c r="V25" s="131"/>
    </row>
    <row r="26" spans="1:22" x14ac:dyDescent="0.2">
      <c r="A26"/>
      <c r="B26"/>
      <c r="C26"/>
      <c r="D26"/>
      <c r="E26"/>
      <c r="F26"/>
      <c r="G26"/>
      <c r="H26"/>
      <c r="I26"/>
      <c r="J26"/>
      <c r="K26"/>
      <c r="L26"/>
      <c r="M26"/>
      <c r="N26" s="222"/>
      <c r="O26" s="222"/>
      <c r="P26" s="222"/>
      <c r="Q26" s="222"/>
      <c r="R26" s="222"/>
      <c r="S26" s="131"/>
      <c r="T26" s="131"/>
      <c r="U26" s="131"/>
      <c r="V26" s="131"/>
    </row>
    <row r="27" spans="1:22" x14ac:dyDescent="0.2">
      <c r="A27"/>
      <c r="B27"/>
      <c r="C27"/>
      <c r="D27"/>
      <c r="E27"/>
      <c r="F27"/>
      <c r="G27"/>
      <c r="H27"/>
      <c r="I27"/>
      <c r="J27"/>
      <c r="K27"/>
      <c r="L27"/>
      <c r="M27"/>
      <c r="N27" s="222"/>
      <c r="O27" s="222"/>
      <c r="P27" s="222"/>
      <c r="Q27" s="222"/>
      <c r="R27" s="222"/>
      <c r="S27" s="131"/>
      <c r="T27" s="131"/>
      <c r="U27" s="131"/>
      <c r="V27" s="131"/>
    </row>
    <row r="28" spans="1:22" x14ac:dyDescent="0.2">
      <c r="A28"/>
      <c r="B28"/>
      <c r="C28"/>
      <c r="D28"/>
      <c r="E28"/>
      <c r="F28"/>
      <c r="G28"/>
      <c r="H28"/>
      <c r="I28"/>
      <c r="J28"/>
      <c r="K28"/>
      <c r="L28"/>
      <c r="M28"/>
      <c r="N28" s="222"/>
      <c r="O28" s="222"/>
      <c r="P28" s="222"/>
      <c r="Q28" s="222"/>
      <c r="R28" s="222"/>
      <c r="S28" s="131"/>
      <c r="T28" s="131"/>
      <c r="U28" s="131"/>
      <c r="V28" s="131"/>
    </row>
    <row r="29" spans="1:22" x14ac:dyDescent="0.2">
      <c r="A29"/>
      <c r="B29"/>
      <c r="C29"/>
      <c r="D29"/>
      <c r="E29"/>
      <c r="F29"/>
      <c r="G29"/>
      <c r="H29"/>
      <c r="I29"/>
      <c r="J29"/>
      <c r="K29"/>
      <c r="L29"/>
      <c r="M29"/>
      <c r="N29" s="222"/>
      <c r="O29" s="222"/>
      <c r="P29" s="222"/>
      <c r="Q29" s="222"/>
      <c r="R29" s="222"/>
      <c r="S29" s="131"/>
      <c r="T29" s="131"/>
      <c r="U29" s="131"/>
      <c r="V29" s="131"/>
    </row>
    <row r="30" spans="1:22" x14ac:dyDescent="0.2">
      <c r="A30"/>
      <c r="B30"/>
      <c r="C30"/>
      <c r="D30"/>
      <c r="E30"/>
      <c r="F30"/>
      <c r="G30"/>
      <c r="H30"/>
      <c r="I30"/>
      <c r="J30"/>
      <c r="K30"/>
      <c r="L30"/>
      <c r="M30"/>
      <c r="N30" s="222"/>
      <c r="O30" s="222"/>
      <c r="P30" s="222"/>
      <c r="Q30" s="222"/>
      <c r="R30" s="222"/>
      <c r="S30" s="131"/>
      <c r="T30" s="131"/>
      <c r="U30" s="131"/>
      <c r="V30" s="131"/>
    </row>
    <row r="31" spans="1:22" x14ac:dyDescent="0.2">
      <c r="A31"/>
      <c r="B31"/>
      <c r="C31"/>
      <c r="D31"/>
      <c r="E31"/>
      <c r="F31"/>
      <c r="G31"/>
      <c r="H31"/>
      <c r="I31"/>
      <c r="J31"/>
      <c r="K31"/>
      <c r="L31"/>
      <c r="M31"/>
      <c r="N31" s="222"/>
      <c r="O31" s="222"/>
      <c r="P31" s="222"/>
      <c r="Q31" s="222"/>
      <c r="R31" s="222"/>
      <c r="S31" s="131"/>
      <c r="T31" s="131"/>
      <c r="U31" s="131"/>
      <c r="V31" s="131"/>
    </row>
    <row r="32" spans="1:22" x14ac:dyDescent="0.2">
      <c r="A32"/>
      <c r="B32"/>
      <c r="C32"/>
      <c r="D32"/>
      <c r="E32"/>
      <c r="F32"/>
      <c r="G32"/>
      <c r="H32"/>
      <c r="I32"/>
      <c r="J32"/>
      <c r="K32"/>
      <c r="L32"/>
      <c r="M32"/>
      <c r="N32" s="222"/>
      <c r="O32" s="222"/>
      <c r="P32" s="222"/>
      <c r="Q32" s="222"/>
      <c r="R32" s="222"/>
      <c r="S32" s="131"/>
      <c r="T32" s="131"/>
      <c r="U32" s="131"/>
      <c r="V32" s="131"/>
    </row>
    <row r="33" spans="1:22" x14ac:dyDescent="0.2">
      <c r="A33"/>
      <c r="B33"/>
      <c r="C33"/>
      <c r="D33"/>
      <c r="E33"/>
      <c r="F33"/>
      <c r="G33"/>
      <c r="H33"/>
      <c r="I33"/>
      <c r="J33"/>
      <c r="K33"/>
      <c r="L33"/>
      <c r="M33"/>
      <c r="N33" s="222"/>
      <c r="O33" s="222"/>
      <c r="P33" s="222"/>
      <c r="Q33" s="222"/>
      <c r="R33" s="222"/>
      <c r="S33" s="131"/>
      <c r="T33" s="131"/>
      <c r="U33" s="131"/>
      <c r="V33" s="131"/>
    </row>
    <row r="34" spans="1:22" x14ac:dyDescent="0.2">
      <c r="A34"/>
      <c r="B34"/>
      <c r="C34"/>
      <c r="D34"/>
      <c r="E34"/>
      <c r="F34"/>
      <c r="G34"/>
      <c r="H34"/>
      <c r="I34"/>
      <c r="J34"/>
      <c r="K34"/>
      <c r="L34"/>
      <c r="M34"/>
      <c r="N34" s="222"/>
      <c r="O34" s="222"/>
      <c r="P34" s="222"/>
      <c r="Q34" s="222"/>
      <c r="R34" s="222"/>
      <c r="S34" s="131"/>
      <c r="T34" s="131"/>
      <c r="U34" s="131"/>
      <c r="V34" s="131"/>
    </row>
    <row r="35" spans="1:22" x14ac:dyDescent="0.2">
      <c r="A35"/>
      <c r="B35"/>
      <c r="C35"/>
      <c r="D35"/>
      <c r="E35"/>
      <c r="F35"/>
      <c r="G35"/>
      <c r="H35"/>
      <c r="I35"/>
      <c r="J35"/>
      <c r="K35"/>
      <c r="L35"/>
      <c r="M35"/>
      <c r="N35" s="222"/>
      <c r="O35" s="222"/>
      <c r="P35" s="222"/>
      <c r="Q35" s="222"/>
      <c r="R35" s="222"/>
      <c r="S35" s="131"/>
      <c r="T35" s="131"/>
      <c r="U35" s="131"/>
      <c r="V35" s="131"/>
    </row>
    <row r="36" spans="1:22" x14ac:dyDescent="0.2">
      <c r="A36"/>
      <c r="B36"/>
      <c r="C36"/>
      <c r="D36"/>
      <c r="E36"/>
      <c r="F36"/>
      <c r="G36"/>
      <c r="H36"/>
      <c r="I36"/>
      <c r="J36"/>
      <c r="K36"/>
      <c r="L36"/>
      <c r="M36"/>
      <c r="N36" s="222"/>
      <c r="O36" s="222"/>
      <c r="P36" s="222"/>
      <c r="Q36" s="222"/>
      <c r="R36" s="222"/>
      <c r="S36" s="131"/>
      <c r="T36" s="131"/>
      <c r="U36" s="131"/>
      <c r="V36" s="131"/>
    </row>
    <row r="37" spans="1:22" x14ac:dyDescent="0.2">
      <c r="A37"/>
      <c r="B37"/>
      <c r="C37"/>
      <c r="D37"/>
      <c r="E37"/>
      <c r="F37"/>
      <c r="G37"/>
      <c r="H37"/>
      <c r="I37"/>
      <c r="J37"/>
      <c r="K37"/>
      <c r="L37"/>
      <c r="M37"/>
      <c r="N37" s="222"/>
      <c r="O37" s="222"/>
      <c r="P37" s="222"/>
      <c r="Q37" s="222"/>
      <c r="R37" s="222"/>
      <c r="S37" s="131"/>
      <c r="T37" s="131"/>
      <c r="U37" s="131"/>
      <c r="V37" s="131"/>
    </row>
    <row r="38" spans="1:22" x14ac:dyDescent="0.2">
      <c r="A38"/>
      <c r="B38"/>
      <c r="C38"/>
      <c r="D38"/>
      <c r="E38"/>
      <c r="F38"/>
      <c r="G38"/>
      <c r="H38"/>
      <c r="I38"/>
      <c r="J38"/>
      <c r="K38"/>
      <c r="L38"/>
      <c r="M38"/>
      <c r="N38" s="222"/>
      <c r="O38" s="222"/>
      <c r="P38" s="222"/>
      <c r="Q38" s="222"/>
      <c r="R38" s="222"/>
      <c r="S38" s="131"/>
      <c r="T38" s="131"/>
      <c r="U38" s="131"/>
      <c r="V38" s="131"/>
    </row>
    <row r="39" spans="1:22" x14ac:dyDescent="0.2">
      <c r="A39"/>
      <c r="B39"/>
      <c r="C39"/>
      <c r="D39"/>
      <c r="E39"/>
      <c r="F39"/>
      <c r="G39"/>
      <c r="H39"/>
      <c r="I39"/>
      <c r="J39"/>
      <c r="K39"/>
      <c r="L39"/>
      <c r="M39"/>
      <c r="N39" s="222"/>
      <c r="O39" s="222"/>
      <c r="P39" s="222"/>
      <c r="Q39" s="222"/>
      <c r="R39" s="222"/>
      <c r="S39" s="131"/>
      <c r="T39" s="131"/>
      <c r="U39" s="131"/>
      <c r="V39" s="131"/>
    </row>
    <row r="40" spans="1:22" x14ac:dyDescent="0.2">
      <c r="A40"/>
      <c r="B40"/>
      <c r="C40"/>
      <c r="D40"/>
      <c r="E40"/>
      <c r="F40"/>
      <c r="G40"/>
      <c r="H40"/>
      <c r="I40"/>
      <c r="J40"/>
      <c r="K40"/>
      <c r="L40"/>
      <c r="M40"/>
      <c r="N40" s="222"/>
      <c r="O40" s="222"/>
      <c r="P40" s="222"/>
      <c r="Q40" s="222"/>
      <c r="R40" s="222"/>
      <c r="S40" s="131"/>
      <c r="T40" s="131"/>
      <c r="U40" s="131"/>
      <c r="V40" s="131"/>
    </row>
    <row r="41" spans="1:22" x14ac:dyDescent="0.2">
      <c r="A41"/>
      <c r="B41"/>
      <c r="C41"/>
      <c r="D41"/>
      <c r="E41"/>
      <c r="F41"/>
      <c r="G41"/>
      <c r="H41"/>
      <c r="I41"/>
      <c r="J41"/>
      <c r="K41"/>
      <c r="L41"/>
      <c r="M41"/>
      <c r="N41" s="222"/>
      <c r="O41" s="222"/>
      <c r="P41" s="222"/>
      <c r="Q41" s="222"/>
      <c r="R41" s="222"/>
      <c r="S41" s="131"/>
      <c r="T41" s="131"/>
      <c r="U41" s="131"/>
      <c r="V41" s="131"/>
    </row>
    <row r="42" spans="1:22" x14ac:dyDescent="0.2">
      <c r="A42"/>
      <c r="B42"/>
      <c r="C42"/>
      <c r="D42"/>
      <c r="E42"/>
      <c r="F42"/>
      <c r="G42"/>
      <c r="H42"/>
      <c r="I42"/>
      <c r="J42"/>
      <c r="K42"/>
      <c r="L42"/>
      <c r="M42"/>
      <c r="N42" s="222"/>
      <c r="O42" s="222"/>
      <c r="P42" s="222"/>
      <c r="Q42" s="222"/>
      <c r="R42" s="222"/>
      <c r="S42" s="131"/>
      <c r="T42" s="131"/>
      <c r="U42" s="131"/>
      <c r="V42" s="131"/>
    </row>
    <row r="43" spans="1:22" x14ac:dyDescent="0.2">
      <c r="A43"/>
      <c r="B43"/>
      <c r="C43"/>
      <c r="D43"/>
      <c r="E43"/>
      <c r="F43"/>
      <c r="G43"/>
      <c r="H43"/>
      <c r="I43"/>
      <c r="J43"/>
      <c r="K43"/>
      <c r="L43"/>
      <c r="M43"/>
      <c r="N43" s="222"/>
      <c r="O43" s="222"/>
      <c r="P43" s="222"/>
      <c r="Q43" s="222"/>
      <c r="R43" s="222"/>
      <c r="S43" s="131"/>
      <c r="T43" s="131"/>
      <c r="U43" s="131"/>
      <c r="V43" s="131"/>
    </row>
    <row r="44" spans="1:22" x14ac:dyDescent="0.2">
      <c r="A44"/>
      <c r="B44"/>
      <c r="C44"/>
      <c r="D44"/>
      <c r="E44"/>
      <c r="F44"/>
      <c r="G44"/>
      <c r="H44"/>
      <c r="I44"/>
      <c r="J44"/>
      <c r="K44"/>
      <c r="L44"/>
      <c r="M44"/>
      <c r="N44" s="222"/>
      <c r="O44" s="222"/>
      <c r="P44" s="222"/>
      <c r="Q44" s="222"/>
      <c r="R44" s="222"/>
      <c r="S44" s="131"/>
      <c r="T44" s="131"/>
      <c r="U44" s="131"/>
      <c r="V44" s="131"/>
    </row>
    <row r="45" spans="1:22" x14ac:dyDescent="0.2">
      <c r="A45"/>
      <c r="B45"/>
      <c r="C45"/>
      <c r="D45"/>
      <c r="E45"/>
      <c r="F45"/>
      <c r="G45"/>
      <c r="H45"/>
      <c r="I45"/>
      <c r="J45"/>
      <c r="K45"/>
      <c r="L45"/>
      <c r="M45"/>
      <c r="N45" s="222"/>
      <c r="O45" s="222"/>
      <c r="P45" s="222"/>
      <c r="Q45" s="222"/>
      <c r="R45" s="222"/>
      <c r="S45" s="131"/>
      <c r="T45" s="131"/>
      <c r="U45" s="131"/>
      <c r="V45" s="131"/>
    </row>
    <row r="46" spans="1:22" x14ac:dyDescent="0.2">
      <c r="A46"/>
      <c r="B46"/>
      <c r="C46"/>
      <c r="D46"/>
      <c r="E46"/>
      <c r="F46"/>
      <c r="G46"/>
      <c r="H46"/>
      <c r="I46"/>
      <c r="J46"/>
      <c r="K46"/>
      <c r="L46"/>
      <c r="M46"/>
      <c r="N46" s="222"/>
      <c r="O46" s="222"/>
      <c r="P46" s="222"/>
      <c r="Q46" s="222"/>
      <c r="R46" s="222"/>
      <c r="S46" s="131"/>
      <c r="T46" s="131"/>
      <c r="U46" s="131"/>
      <c r="V46" s="131"/>
    </row>
    <row r="47" spans="1:22" x14ac:dyDescent="0.2">
      <c r="A47"/>
      <c r="B47"/>
      <c r="C47"/>
      <c r="D47"/>
      <c r="E47"/>
      <c r="F47"/>
      <c r="G47"/>
      <c r="H47"/>
      <c r="I47"/>
      <c r="J47"/>
      <c r="K47"/>
      <c r="L47"/>
      <c r="M47"/>
      <c r="N47" s="222"/>
      <c r="O47" s="222"/>
      <c r="P47" s="222"/>
      <c r="Q47" s="222"/>
      <c r="R47" s="222"/>
      <c r="S47" s="131"/>
      <c r="T47" s="131"/>
      <c r="U47" s="131"/>
      <c r="V47" s="131"/>
    </row>
    <row r="48" spans="1:22" x14ac:dyDescent="0.2">
      <c r="A48"/>
      <c r="B48"/>
      <c r="C48"/>
      <c r="D48"/>
      <c r="E48"/>
      <c r="F48"/>
      <c r="G48"/>
      <c r="H48"/>
      <c r="I48"/>
      <c r="J48"/>
      <c r="K48"/>
      <c r="L48"/>
      <c r="M48"/>
      <c r="N48" s="222"/>
      <c r="O48" s="222"/>
      <c r="P48" s="222"/>
      <c r="Q48" s="222"/>
      <c r="R48" s="222"/>
      <c r="S48" s="131"/>
      <c r="T48" s="131"/>
      <c r="U48" s="131"/>
      <c r="V48" s="131"/>
    </row>
    <row r="49" spans="1:22" x14ac:dyDescent="0.2">
      <c r="A49"/>
      <c r="B49"/>
      <c r="C49"/>
      <c r="D49"/>
      <c r="E49"/>
      <c r="F49"/>
      <c r="G49"/>
      <c r="H49"/>
      <c r="I49"/>
      <c r="J49"/>
      <c r="K49"/>
      <c r="L49"/>
      <c r="M49"/>
      <c r="N49" s="222"/>
      <c r="O49" s="222"/>
      <c r="P49" s="222"/>
      <c r="Q49" s="222"/>
      <c r="R49" s="222"/>
      <c r="S49" s="131"/>
      <c r="T49" s="131"/>
      <c r="U49" s="131"/>
      <c r="V49" s="131"/>
    </row>
    <row r="50" spans="1:22" x14ac:dyDescent="0.2">
      <c r="A50"/>
      <c r="B50"/>
      <c r="C50"/>
      <c r="D50"/>
      <c r="E50"/>
      <c r="F50"/>
      <c r="G50"/>
      <c r="H50"/>
      <c r="I50"/>
      <c r="J50"/>
      <c r="K50"/>
      <c r="L50"/>
      <c r="M50"/>
      <c r="N50" s="222"/>
      <c r="O50" s="222"/>
      <c r="P50" s="222"/>
      <c r="Q50" s="222"/>
      <c r="R50" s="222"/>
      <c r="S50" s="131"/>
      <c r="T50" s="131"/>
      <c r="U50" s="131"/>
      <c r="V50" s="131"/>
    </row>
    <row r="51" spans="1:22" x14ac:dyDescent="0.2">
      <c r="A51"/>
      <c r="B51"/>
      <c r="C51"/>
      <c r="D51"/>
      <c r="E51"/>
      <c r="F51"/>
      <c r="G51"/>
      <c r="H51"/>
      <c r="I51"/>
      <c r="J51"/>
      <c r="K51"/>
      <c r="L51"/>
      <c r="M51"/>
      <c r="N51" s="222"/>
      <c r="O51" s="222"/>
      <c r="P51" s="222"/>
      <c r="Q51" s="222"/>
      <c r="R51" s="222"/>
      <c r="S51" s="131"/>
      <c r="T51" s="131"/>
      <c r="U51" s="131"/>
      <c r="V51" s="131"/>
    </row>
    <row r="52" spans="1:22" x14ac:dyDescent="0.2">
      <c r="A52"/>
      <c r="B52"/>
      <c r="C52"/>
      <c r="D52"/>
      <c r="E52"/>
      <c r="F52"/>
      <c r="G52"/>
      <c r="H52"/>
      <c r="I52"/>
      <c r="J52"/>
      <c r="K52"/>
      <c r="L52"/>
      <c r="M52"/>
      <c r="N52" s="222"/>
      <c r="O52" s="222"/>
      <c r="P52" s="222"/>
      <c r="Q52" s="222"/>
      <c r="R52" s="222"/>
      <c r="S52" s="131"/>
      <c r="T52" s="131"/>
      <c r="U52" s="131"/>
      <c r="V52" s="131"/>
    </row>
    <row r="53" spans="1:22" x14ac:dyDescent="0.2">
      <c r="A53"/>
      <c r="B53"/>
      <c r="C53"/>
      <c r="D53"/>
      <c r="E53"/>
      <c r="F53"/>
      <c r="G53"/>
      <c r="H53"/>
      <c r="I53"/>
      <c r="J53"/>
      <c r="K53"/>
      <c r="L53"/>
      <c r="M53"/>
      <c r="N53" s="222"/>
      <c r="O53" s="222"/>
      <c r="P53" s="222"/>
      <c r="Q53" s="222"/>
      <c r="R53" s="222"/>
      <c r="S53" s="131"/>
      <c r="T53" s="131"/>
      <c r="U53" s="131"/>
      <c r="V53" s="131"/>
    </row>
    <row r="54" spans="1:22" x14ac:dyDescent="0.2">
      <c r="A54"/>
      <c r="B54"/>
      <c r="C54"/>
      <c r="D54"/>
      <c r="E54"/>
      <c r="F54"/>
      <c r="G54"/>
      <c r="H54"/>
      <c r="I54"/>
      <c r="J54"/>
      <c r="K54"/>
      <c r="L54"/>
      <c r="M54"/>
      <c r="N54" s="222"/>
      <c r="O54" s="222"/>
      <c r="P54" s="222"/>
      <c r="Q54" s="222"/>
      <c r="R54" s="222"/>
      <c r="S54" s="131"/>
      <c r="T54" s="131"/>
      <c r="U54" s="131"/>
      <c r="V54" s="131"/>
    </row>
    <row r="55" spans="1:22" x14ac:dyDescent="0.2">
      <c r="A55"/>
      <c r="B55"/>
      <c r="C55"/>
      <c r="D55"/>
      <c r="E55"/>
      <c r="F55"/>
      <c r="G55"/>
      <c r="H55"/>
      <c r="I55"/>
      <c r="J55"/>
      <c r="K55"/>
      <c r="L55"/>
      <c r="M55"/>
      <c r="N55" s="222"/>
      <c r="O55" s="222"/>
      <c r="P55" s="222"/>
      <c r="Q55" s="222"/>
      <c r="R55" s="222"/>
      <c r="S55" s="131"/>
      <c r="T55" s="131"/>
      <c r="U55" s="131"/>
      <c r="V55" s="131"/>
    </row>
    <row r="56" spans="1:22" x14ac:dyDescent="0.2">
      <c r="A56"/>
      <c r="B56"/>
      <c r="C56"/>
      <c r="D56"/>
      <c r="E56"/>
      <c r="F56"/>
      <c r="G56"/>
      <c r="H56"/>
      <c r="I56"/>
      <c r="J56"/>
      <c r="K56"/>
      <c r="L56"/>
      <c r="M56"/>
      <c r="N56" s="222"/>
      <c r="O56" s="222"/>
      <c r="P56" s="222"/>
      <c r="Q56" s="222"/>
      <c r="R56" s="222"/>
      <c r="S56" s="131"/>
      <c r="T56" s="131"/>
      <c r="U56" s="131"/>
      <c r="V56" s="131"/>
    </row>
    <row r="57" spans="1:22" x14ac:dyDescent="0.2">
      <c r="A57"/>
      <c r="B57"/>
      <c r="C57"/>
      <c r="D57"/>
      <c r="E57"/>
      <c r="F57"/>
      <c r="G57"/>
      <c r="H57"/>
      <c r="I57"/>
      <c r="J57"/>
      <c r="K57"/>
      <c r="L57"/>
      <c r="M57"/>
      <c r="N57" s="222"/>
      <c r="O57" s="222"/>
      <c r="P57" s="222"/>
      <c r="Q57" s="222"/>
      <c r="R57" s="222"/>
      <c r="S57" s="131"/>
      <c r="T57" s="131"/>
      <c r="U57" s="131"/>
      <c r="V57" s="131"/>
    </row>
    <row r="58" spans="1:22" x14ac:dyDescent="0.2">
      <c r="A58"/>
      <c r="B58"/>
      <c r="C58"/>
      <c r="D58"/>
      <c r="E58"/>
      <c r="F58"/>
      <c r="G58"/>
      <c r="H58"/>
      <c r="I58"/>
      <c r="J58"/>
      <c r="K58"/>
      <c r="L58"/>
      <c r="M58"/>
      <c r="N58" s="222"/>
      <c r="O58" s="222"/>
      <c r="P58" s="222"/>
      <c r="Q58" s="222"/>
      <c r="R58" s="222"/>
      <c r="S58" s="131"/>
      <c r="T58" s="131"/>
      <c r="U58" s="131"/>
      <c r="V58" s="131"/>
    </row>
    <row r="59" spans="1:22" x14ac:dyDescent="0.2">
      <c r="A59"/>
      <c r="B59"/>
      <c r="C59"/>
      <c r="D59"/>
      <c r="E59"/>
      <c r="F59"/>
      <c r="G59"/>
      <c r="H59"/>
      <c r="I59"/>
      <c r="J59"/>
      <c r="K59"/>
      <c r="L59"/>
      <c r="M59"/>
      <c r="N59" s="222"/>
      <c r="O59" s="222"/>
      <c r="P59" s="222"/>
      <c r="Q59" s="222"/>
      <c r="R59" s="222"/>
      <c r="S59" s="131"/>
      <c r="T59" s="131"/>
      <c r="U59" s="131"/>
      <c r="V59" s="131"/>
    </row>
    <row r="60" spans="1:22" x14ac:dyDescent="0.2">
      <c r="A60"/>
      <c r="B60"/>
      <c r="C60"/>
      <c r="D60"/>
      <c r="E60"/>
      <c r="F60"/>
      <c r="G60"/>
      <c r="H60"/>
      <c r="I60"/>
      <c r="J60"/>
      <c r="K60"/>
      <c r="L60"/>
      <c r="M60"/>
      <c r="N60" s="222"/>
      <c r="O60" s="222"/>
      <c r="P60" s="222"/>
      <c r="Q60" s="222"/>
      <c r="R60" s="222"/>
      <c r="S60" s="131"/>
      <c r="T60" s="131"/>
      <c r="U60" s="131"/>
      <c r="V60" s="131"/>
    </row>
    <row r="61" spans="1:22" x14ac:dyDescent="0.2">
      <c r="A61"/>
      <c r="B61"/>
      <c r="C61"/>
      <c r="D61"/>
      <c r="E61"/>
      <c r="F61"/>
      <c r="G61"/>
      <c r="H61"/>
      <c r="I61"/>
      <c r="J61"/>
      <c r="K61"/>
      <c r="L61"/>
      <c r="M61"/>
      <c r="N61" s="222"/>
      <c r="O61" s="222"/>
      <c r="P61" s="222"/>
      <c r="Q61" s="222"/>
      <c r="R61" s="222"/>
      <c r="S61" s="131"/>
      <c r="T61" s="131"/>
      <c r="U61" s="131"/>
      <c r="V61" s="131"/>
    </row>
    <row r="62" spans="1:22" x14ac:dyDescent="0.2">
      <c r="A62"/>
      <c r="B62"/>
      <c r="C62"/>
      <c r="D62"/>
      <c r="E62"/>
      <c r="F62"/>
      <c r="G62"/>
      <c r="H62"/>
      <c r="I62"/>
      <c r="J62"/>
      <c r="K62"/>
      <c r="L62"/>
      <c r="M62"/>
      <c r="N62" s="222"/>
      <c r="O62" s="222"/>
      <c r="P62" s="222"/>
      <c r="Q62" s="222"/>
      <c r="R62" s="222"/>
      <c r="S62" s="131"/>
      <c r="T62" s="131"/>
      <c r="U62" s="131"/>
      <c r="V62" s="131"/>
    </row>
    <row r="63" spans="1:22" x14ac:dyDescent="0.2">
      <c r="A63"/>
      <c r="B63"/>
      <c r="C63"/>
      <c r="D63"/>
      <c r="E63"/>
      <c r="F63"/>
      <c r="G63"/>
      <c r="H63"/>
      <c r="I63"/>
      <c r="J63"/>
      <c r="K63"/>
      <c r="L63"/>
      <c r="M63"/>
      <c r="N63" s="222"/>
      <c r="O63" s="222"/>
      <c r="P63" s="222"/>
      <c r="Q63" s="222"/>
      <c r="R63" s="222"/>
      <c r="S63" s="131"/>
      <c r="T63" s="131"/>
      <c r="U63" s="131"/>
      <c r="V63" s="131"/>
    </row>
    <row r="64" spans="1:22" x14ac:dyDescent="0.2">
      <c r="A64"/>
      <c r="B64"/>
      <c r="C64"/>
      <c r="D64"/>
      <c r="E64"/>
      <c r="F64"/>
      <c r="G64"/>
      <c r="H64"/>
      <c r="I64"/>
      <c r="J64"/>
      <c r="K64"/>
      <c r="L64"/>
      <c r="M64"/>
      <c r="N64" s="222"/>
      <c r="O64" s="222"/>
      <c r="P64" s="222"/>
      <c r="Q64" s="222"/>
      <c r="R64" s="222"/>
      <c r="S64" s="131"/>
      <c r="T64" s="131"/>
      <c r="U64" s="131"/>
      <c r="V64" s="131"/>
    </row>
    <row r="65" spans="1:22" x14ac:dyDescent="0.2">
      <c r="A65"/>
      <c r="B65"/>
      <c r="C65"/>
      <c r="D65"/>
      <c r="E65"/>
      <c r="F65"/>
      <c r="G65"/>
      <c r="H65"/>
      <c r="I65"/>
      <c r="J65"/>
      <c r="K65"/>
      <c r="L65"/>
      <c r="M65"/>
      <c r="N65" s="222"/>
      <c r="O65" s="222"/>
      <c r="P65" s="222"/>
      <c r="Q65" s="222"/>
      <c r="R65" s="222"/>
      <c r="S65" s="131"/>
      <c r="T65" s="131"/>
      <c r="U65" s="131"/>
      <c r="V65" s="131"/>
    </row>
    <row r="66" spans="1:22" x14ac:dyDescent="0.2">
      <c r="A66"/>
      <c r="B66"/>
      <c r="C66"/>
      <c r="D66"/>
      <c r="E66"/>
      <c r="F66"/>
      <c r="G66"/>
      <c r="H66"/>
      <c r="I66"/>
      <c r="J66"/>
      <c r="K66"/>
      <c r="L66"/>
      <c r="M66"/>
      <c r="N66" s="222"/>
      <c r="O66" s="222"/>
      <c r="P66" s="222"/>
      <c r="Q66" s="222"/>
      <c r="R66" s="222"/>
      <c r="S66" s="131"/>
      <c r="T66" s="131"/>
      <c r="U66" s="131"/>
      <c r="V66" s="131"/>
    </row>
    <row r="67" spans="1:22" x14ac:dyDescent="0.2">
      <c r="A67"/>
      <c r="B67"/>
      <c r="C67"/>
      <c r="D67"/>
      <c r="E67"/>
      <c r="F67"/>
      <c r="G67"/>
      <c r="H67"/>
      <c r="I67"/>
      <c r="J67"/>
      <c r="K67"/>
      <c r="L67"/>
      <c r="M67"/>
      <c r="N67" s="222"/>
      <c r="O67" s="222"/>
      <c r="P67" s="222"/>
      <c r="Q67" s="222"/>
      <c r="R67" s="222"/>
      <c r="S67" s="131"/>
      <c r="T67" s="131"/>
      <c r="U67" s="131"/>
      <c r="V67" s="131"/>
    </row>
    <row r="68" spans="1:22" x14ac:dyDescent="0.2">
      <c r="A68"/>
      <c r="B68"/>
      <c r="C68"/>
      <c r="D68"/>
      <c r="E68"/>
      <c r="F68"/>
      <c r="G68"/>
      <c r="H68"/>
      <c r="I68"/>
      <c r="J68"/>
      <c r="K68"/>
      <c r="L68"/>
      <c r="M68"/>
      <c r="N68" s="222"/>
      <c r="O68" s="222"/>
      <c r="P68" s="222"/>
      <c r="Q68" s="222"/>
      <c r="R68" s="222"/>
      <c r="S68" s="131"/>
      <c r="T68" s="131"/>
      <c r="U68" s="131"/>
      <c r="V68" s="131"/>
    </row>
    <row r="69" spans="1:22" x14ac:dyDescent="0.2">
      <c r="A69"/>
      <c r="B69"/>
      <c r="C69"/>
      <c r="D69"/>
      <c r="E69"/>
      <c r="F69"/>
      <c r="G69"/>
      <c r="H69"/>
      <c r="I69"/>
      <c r="J69"/>
      <c r="K69"/>
      <c r="L69"/>
      <c r="M69"/>
      <c r="N69" s="222"/>
      <c r="O69" s="222"/>
      <c r="P69" s="222"/>
      <c r="Q69" s="222"/>
      <c r="R69" s="222"/>
      <c r="S69" s="131"/>
      <c r="T69" s="131"/>
      <c r="U69" s="131"/>
      <c r="V69" s="131"/>
    </row>
    <row r="70" spans="1:22" x14ac:dyDescent="0.2">
      <c r="A70"/>
      <c r="B70"/>
      <c r="C70"/>
      <c r="D70"/>
      <c r="E70"/>
      <c r="F70"/>
      <c r="G70"/>
      <c r="H70"/>
      <c r="I70"/>
      <c r="J70"/>
      <c r="K70"/>
      <c r="L70"/>
      <c r="M70"/>
      <c r="N70" s="222"/>
      <c r="O70" s="222"/>
      <c r="P70" s="222"/>
      <c r="Q70" s="222"/>
      <c r="R70" s="222"/>
      <c r="S70" s="131"/>
      <c r="T70" s="131"/>
      <c r="U70" s="131"/>
      <c r="V70" s="131"/>
    </row>
    <row r="71" spans="1:22" x14ac:dyDescent="0.2">
      <c r="A71"/>
      <c r="B71"/>
      <c r="C71"/>
      <c r="D71"/>
      <c r="E71"/>
      <c r="F71"/>
      <c r="G71"/>
      <c r="H71"/>
      <c r="I71"/>
      <c r="J71"/>
      <c r="K71"/>
      <c r="L71"/>
      <c r="M71"/>
      <c r="N71" s="222"/>
      <c r="O71" s="222"/>
      <c r="P71" s="222"/>
      <c r="Q71" s="222"/>
      <c r="R71" s="222"/>
      <c r="S71" s="131"/>
      <c r="T71" s="131"/>
      <c r="U71" s="131"/>
      <c r="V71" s="131"/>
    </row>
    <row r="72" spans="1:22" x14ac:dyDescent="0.2">
      <c r="A72"/>
      <c r="B72"/>
      <c r="C72"/>
      <c r="D72"/>
      <c r="E72"/>
      <c r="F72"/>
      <c r="G72"/>
      <c r="H72"/>
      <c r="I72"/>
      <c r="J72"/>
      <c r="K72"/>
      <c r="L72"/>
      <c r="M72"/>
      <c r="N72" s="222"/>
      <c r="O72" s="222"/>
      <c r="P72" s="222"/>
      <c r="Q72" s="222"/>
      <c r="R72" s="222"/>
      <c r="S72" s="131"/>
      <c r="T72" s="131"/>
      <c r="U72" s="131"/>
      <c r="V72" s="131"/>
    </row>
    <row r="73" spans="1:22" x14ac:dyDescent="0.2">
      <c r="A73"/>
      <c r="B73"/>
      <c r="C73"/>
      <c r="D73"/>
      <c r="E73"/>
      <c r="F73"/>
      <c r="G73"/>
      <c r="H73"/>
      <c r="I73"/>
      <c r="J73"/>
      <c r="K73"/>
      <c r="L73"/>
      <c r="M73"/>
      <c r="N73" s="222"/>
      <c r="O73" s="222"/>
      <c r="P73" s="222"/>
      <c r="Q73" s="222"/>
      <c r="R73" s="222"/>
      <c r="S73" s="131"/>
      <c r="T73" s="131"/>
      <c r="U73" s="131"/>
      <c r="V73" s="131"/>
    </row>
    <row r="74" spans="1:22" x14ac:dyDescent="0.2">
      <c r="A74"/>
      <c r="B74"/>
      <c r="C74"/>
      <c r="D74"/>
      <c r="E74"/>
      <c r="F74"/>
      <c r="G74"/>
      <c r="H74"/>
      <c r="I74"/>
      <c r="J74"/>
      <c r="K74"/>
      <c r="L74"/>
      <c r="M74"/>
      <c r="N74" s="222"/>
      <c r="O74" s="222"/>
      <c r="P74" s="222"/>
      <c r="Q74" s="222"/>
      <c r="R74" s="222"/>
      <c r="S74" s="131"/>
      <c r="T74" s="131"/>
      <c r="U74" s="131"/>
      <c r="V74" s="131"/>
    </row>
    <row r="75" spans="1:22" x14ac:dyDescent="0.2">
      <c r="A75"/>
      <c r="B75"/>
      <c r="C75"/>
      <c r="D75"/>
      <c r="E75"/>
      <c r="F75"/>
      <c r="G75"/>
      <c r="H75"/>
      <c r="I75"/>
      <c r="J75"/>
      <c r="K75"/>
      <c r="L75"/>
      <c r="M75"/>
      <c r="N75" s="222"/>
      <c r="O75" s="222"/>
      <c r="P75" s="222"/>
      <c r="Q75" s="222"/>
      <c r="R75" s="222"/>
      <c r="S75" s="131"/>
      <c r="T75" s="131"/>
      <c r="U75" s="131"/>
      <c r="V75" s="131"/>
    </row>
    <row r="76" spans="1:22" x14ac:dyDescent="0.2">
      <c r="A76"/>
      <c r="B76"/>
      <c r="C76"/>
      <c r="D76"/>
      <c r="E76"/>
      <c r="F76"/>
      <c r="G76"/>
      <c r="H76"/>
      <c r="I76"/>
      <c r="J76"/>
      <c r="K76"/>
      <c r="L76"/>
      <c r="M76"/>
      <c r="N76" s="222"/>
      <c r="O76" s="222"/>
      <c r="P76" s="222"/>
      <c r="Q76" s="222"/>
      <c r="R76" s="222"/>
      <c r="S76" s="131"/>
      <c r="T76" s="131"/>
      <c r="U76" s="131"/>
      <c r="V76" s="131"/>
    </row>
    <row r="77" spans="1:22" x14ac:dyDescent="0.2">
      <c r="A77"/>
      <c r="B77"/>
      <c r="C77"/>
      <c r="D77"/>
      <c r="E77"/>
      <c r="F77"/>
      <c r="G77"/>
      <c r="H77"/>
      <c r="I77"/>
      <c r="J77"/>
      <c r="K77"/>
      <c r="L77"/>
      <c r="M77"/>
      <c r="N77" s="222"/>
      <c r="O77" s="222"/>
      <c r="P77" s="222"/>
      <c r="Q77" s="222"/>
      <c r="R77" s="222"/>
      <c r="S77" s="131"/>
      <c r="T77" s="131"/>
      <c r="U77" s="131"/>
      <c r="V77" s="131"/>
    </row>
    <row r="78" spans="1:22" x14ac:dyDescent="0.2">
      <c r="A78"/>
      <c r="B78"/>
      <c r="C78"/>
      <c r="D78"/>
      <c r="E78"/>
      <c r="F78"/>
      <c r="G78"/>
      <c r="H78"/>
      <c r="I78"/>
      <c r="J78"/>
      <c r="K78"/>
      <c r="L78"/>
      <c r="M78"/>
      <c r="N78" s="222"/>
      <c r="O78" s="222"/>
      <c r="P78" s="222"/>
      <c r="Q78" s="222"/>
      <c r="R78" s="222"/>
      <c r="S78" s="131"/>
      <c r="T78" s="131"/>
      <c r="U78" s="131"/>
      <c r="V78" s="131"/>
    </row>
    <row r="79" spans="1:22" x14ac:dyDescent="0.2">
      <c r="A79"/>
      <c r="B79"/>
      <c r="C79"/>
      <c r="D79"/>
      <c r="E79"/>
      <c r="F79"/>
      <c r="G79"/>
      <c r="H79"/>
      <c r="I79"/>
      <c r="J79"/>
      <c r="K79"/>
      <c r="L79"/>
      <c r="M79"/>
      <c r="N79" s="222"/>
      <c r="O79" s="222"/>
      <c r="P79" s="222"/>
      <c r="Q79" s="222"/>
      <c r="R79" s="222"/>
      <c r="S79" s="131"/>
      <c r="T79" s="131"/>
      <c r="U79" s="131"/>
      <c r="V79" s="131"/>
    </row>
    <row r="80" spans="1:22" x14ac:dyDescent="0.2">
      <c r="A80"/>
      <c r="B80"/>
      <c r="C80"/>
      <c r="D80"/>
      <c r="E80"/>
      <c r="F80"/>
      <c r="G80"/>
      <c r="H80"/>
      <c r="I80"/>
      <c r="J80"/>
      <c r="K80"/>
      <c r="L80"/>
      <c r="M80"/>
      <c r="N80" s="222"/>
      <c r="O80" s="222"/>
      <c r="P80" s="222"/>
      <c r="Q80" s="222"/>
      <c r="R80" s="222"/>
      <c r="S80" s="131"/>
      <c r="T80" s="131"/>
      <c r="U80" s="131"/>
      <c r="V80" s="131"/>
    </row>
    <row r="81" spans="1:22" x14ac:dyDescent="0.2">
      <c r="A81"/>
      <c r="B81"/>
      <c r="C81"/>
      <c r="D81"/>
      <c r="E81"/>
      <c r="F81"/>
      <c r="G81"/>
      <c r="H81"/>
      <c r="I81"/>
      <c r="J81"/>
      <c r="K81"/>
      <c r="L81"/>
      <c r="M81"/>
      <c r="N81" s="222"/>
      <c r="O81" s="222"/>
      <c r="P81" s="222"/>
      <c r="Q81" s="222"/>
      <c r="R81" s="222"/>
      <c r="S81" s="131"/>
      <c r="T81" s="131"/>
      <c r="U81" s="131"/>
      <c r="V81" s="131"/>
    </row>
    <row r="82" spans="1:22" x14ac:dyDescent="0.2">
      <c r="A82"/>
      <c r="B82"/>
      <c r="C82"/>
      <c r="D82"/>
      <c r="E82"/>
      <c r="F82"/>
      <c r="G82"/>
      <c r="H82"/>
      <c r="I82"/>
      <c r="J82"/>
      <c r="K82"/>
      <c r="L82"/>
      <c r="M82"/>
      <c r="N82" s="222"/>
      <c r="O82" s="222"/>
      <c r="P82" s="222"/>
      <c r="Q82" s="222"/>
      <c r="R82" s="222"/>
      <c r="S82" s="131"/>
      <c r="T82" s="131"/>
      <c r="U82" s="131"/>
      <c r="V82" s="131"/>
    </row>
    <row r="83" spans="1:22" x14ac:dyDescent="0.2">
      <c r="A83"/>
      <c r="B83"/>
      <c r="C83"/>
      <c r="D83"/>
      <c r="E83"/>
      <c r="F83"/>
      <c r="G83"/>
      <c r="H83"/>
      <c r="I83"/>
      <c r="J83"/>
      <c r="K83"/>
      <c r="L83"/>
      <c r="M83"/>
      <c r="N83" s="222"/>
      <c r="O83" s="222"/>
      <c r="P83" s="222"/>
      <c r="Q83" s="222"/>
      <c r="R83" s="222"/>
      <c r="S83" s="131"/>
      <c r="T83" s="131"/>
      <c r="U83" s="131"/>
      <c r="V83" s="131"/>
    </row>
    <row r="84" spans="1:22" x14ac:dyDescent="0.2">
      <c r="A84"/>
      <c r="B84"/>
      <c r="C84"/>
      <c r="D84"/>
      <c r="E84"/>
      <c r="F84"/>
      <c r="G84"/>
      <c r="H84"/>
      <c r="I84"/>
      <c r="J84"/>
      <c r="K84"/>
      <c r="L84"/>
      <c r="M84"/>
      <c r="N84" s="222"/>
      <c r="O84" s="222"/>
      <c r="P84" s="222"/>
      <c r="Q84" s="222"/>
      <c r="R84" s="222"/>
      <c r="S84" s="131"/>
      <c r="T84" s="131"/>
      <c r="U84" s="131"/>
      <c r="V84" s="131"/>
    </row>
    <row r="85" spans="1:22" x14ac:dyDescent="0.2">
      <c r="A85"/>
      <c r="B85"/>
      <c r="C85"/>
      <c r="D85"/>
      <c r="E85"/>
      <c r="F85"/>
      <c r="G85"/>
      <c r="H85"/>
      <c r="I85"/>
      <c r="J85"/>
      <c r="K85"/>
      <c r="L85"/>
      <c r="M85"/>
      <c r="N85" s="222"/>
      <c r="O85" s="222"/>
      <c r="P85" s="222"/>
      <c r="Q85" s="222"/>
      <c r="R85" s="222"/>
      <c r="S85" s="131"/>
      <c r="T85" s="131"/>
      <c r="U85" s="131"/>
      <c r="V85" s="131"/>
    </row>
    <row r="86" spans="1:22" x14ac:dyDescent="0.2">
      <c r="A86"/>
      <c r="B86"/>
      <c r="C86"/>
      <c r="D86"/>
      <c r="E86"/>
      <c r="F86"/>
      <c r="G86"/>
      <c r="H86"/>
      <c r="I86"/>
      <c r="J86"/>
      <c r="K86"/>
      <c r="L86"/>
      <c r="M86"/>
      <c r="N86" s="222"/>
      <c r="O86" s="222"/>
      <c r="P86" s="222"/>
      <c r="Q86" s="222"/>
      <c r="R86" s="222"/>
      <c r="S86" s="131"/>
      <c r="T86" s="131"/>
      <c r="U86" s="131"/>
      <c r="V86" s="131"/>
    </row>
    <row r="87" spans="1:22" x14ac:dyDescent="0.2">
      <c r="A87"/>
      <c r="B87"/>
      <c r="C87"/>
      <c r="D87"/>
      <c r="E87"/>
      <c r="F87"/>
      <c r="G87"/>
      <c r="H87"/>
      <c r="I87"/>
      <c r="J87"/>
      <c r="K87"/>
      <c r="L87"/>
      <c r="M87"/>
      <c r="N87" s="222"/>
      <c r="O87" s="222"/>
      <c r="P87" s="222"/>
      <c r="Q87" s="222"/>
      <c r="R87" s="222"/>
      <c r="S87" s="131"/>
      <c r="T87" s="131"/>
      <c r="U87" s="131"/>
      <c r="V87" s="131"/>
    </row>
    <row r="88" spans="1:22" x14ac:dyDescent="0.2">
      <c r="A88"/>
      <c r="B88"/>
      <c r="C88"/>
      <c r="D88"/>
      <c r="E88"/>
      <c r="F88"/>
      <c r="G88"/>
      <c r="H88"/>
      <c r="I88"/>
      <c r="J88"/>
      <c r="K88"/>
      <c r="L88"/>
      <c r="M88"/>
      <c r="N88" s="222"/>
      <c r="O88" s="222"/>
      <c r="P88" s="222"/>
      <c r="Q88" s="222"/>
      <c r="R88" s="222"/>
      <c r="S88" s="131"/>
      <c r="T88" s="131"/>
      <c r="U88" s="131"/>
      <c r="V88" s="131"/>
    </row>
    <row r="89" spans="1:22" x14ac:dyDescent="0.2">
      <c r="A89"/>
      <c r="B89"/>
      <c r="C89"/>
      <c r="D89"/>
      <c r="E89"/>
      <c r="F89"/>
      <c r="G89"/>
      <c r="H89"/>
      <c r="I89"/>
      <c r="J89"/>
      <c r="K89"/>
      <c r="L89"/>
      <c r="M89"/>
      <c r="N89" s="222"/>
      <c r="O89" s="222"/>
      <c r="P89" s="222"/>
      <c r="Q89" s="222"/>
      <c r="R89" s="222"/>
      <c r="S89" s="131"/>
      <c r="T89" s="131"/>
      <c r="U89" s="131"/>
      <c r="V89" s="131"/>
    </row>
    <row r="90" spans="1:22" x14ac:dyDescent="0.2">
      <c r="A90"/>
      <c r="B90"/>
      <c r="C90"/>
      <c r="D90"/>
      <c r="E90"/>
      <c r="F90"/>
      <c r="G90"/>
      <c r="H90"/>
      <c r="I90"/>
      <c r="J90"/>
      <c r="K90"/>
      <c r="L90"/>
      <c r="M90"/>
      <c r="N90" s="222"/>
      <c r="O90" s="222"/>
      <c r="P90" s="222"/>
      <c r="Q90" s="222"/>
      <c r="R90" s="222"/>
      <c r="S90" s="131"/>
      <c r="T90" s="131"/>
      <c r="U90" s="131"/>
      <c r="V90" s="131"/>
    </row>
    <row r="91" spans="1:22" x14ac:dyDescent="0.2">
      <c r="A91"/>
      <c r="B91"/>
      <c r="C91"/>
      <c r="D91"/>
      <c r="E91"/>
      <c r="F91"/>
      <c r="G91"/>
      <c r="H91"/>
      <c r="I91"/>
      <c r="J91"/>
      <c r="K91"/>
      <c r="L91"/>
      <c r="M91"/>
      <c r="N91" s="222"/>
      <c r="O91" s="222"/>
      <c r="P91" s="222"/>
      <c r="Q91" s="222"/>
      <c r="R91" s="222"/>
      <c r="S91" s="131"/>
      <c r="T91" s="131"/>
      <c r="U91" s="131"/>
      <c r="V91" s="131"/>
    </row>
    <row r="92" spans="1:22" x14ac:dyDescent="0.2">
      <c r="A92"/>
      <c r="B92"/>
      <c r="C92"/>
      <c r="D92"/>
      <c r="E92"/>
      <c r="F92"/>
      <c r="G92"/>
      <c r="H92"/>
      <c r="I92"/>
      <c r="J92"/>
      <c r="K92"/>
      <c r="L92"/>
      <c r="M92"/>
      <c r="N92" s="222"/>
      <c r="O92" s="222"/>
      <c r="P92" s="222"/>
      <c r="Q92" s="222"/>
      <c r="R92" s="222"/>
      <c r="S92" s="131"/>
      <c r="T92" s="131"/>
      <c r="U92" s="131"/>
      <c r="V92" s="131"/>
    </row>
    <row r="93" spans="1:22" x14ac:dyDescent="0.2">
      <c r="A93"/>
      <c r="B93"/>
      <c r="C93"/>
      <c r="D93"/>
      <c r="E93"/>
      <c r="F93"/>
      <c r="G93"/>
      <c r="H93"/>
      <c r="I93"/>
      <c r="J93"/>
      <c r="K93"/>
      <c r="L93"/>
      <c r="M93"/>
      <c r="N93" s="222"/>
      <c r="O93" s="222"/>
      <c r="P93" s="222"/>
      <c r="Q93" s="222"/>
      <c r="R93" s="222"/>
      <c r="S93" s="131"/>
      <c r="T93" s="131"/>
      <c r="U93" s="131"/>
      <c r="V93" s="131"/>
    </row>
    <row r="94" spans="1:22" x14ac:dyDescent="0.2">
      <c r="A94"/>
      <c r="B94"/>
      <c r="C94"/>
      <c r="D94"/>
      <c r="E94"/>
      <c r="F94"/>
      <c r="G94"/>
      <c r="H94"/>
      <c r="I94"/>
      <c r="J94"/>
      <c r="K94"/>
      <c r="L94"/>
      <c r="M94"/>
      <c r="N94" s="222"/>
      <c r="O94" s="222"/>
      <c r="P94" s="222"/>
      <c r="Q94" s="222"/>
      <c r="R94" s="222"/>
      <c r="S94" s="131"/>
      <c r="T94" s="131"/>
      <c r="U94" s="131"/>
      <c r="V94" s="131"/>
    </row>
    <row r="95" spans="1:22" x14ac:dyDescent="0.2">
      <c r="A95"/>
      <c r="B95"/>
      <c r="C95"/>
      <c r="D95"/>
      <c r="E95"/>
      <c r="F95"/>
      <c r="G95"/>
      <c r="H95"/>
      <c r="I95"/>
      <c r="J95"/>
      <c r="K95"/>
      <c r="L95"/>
      <c r="M95"/>
      <c r="N95" s="222"/>
      <c r="O95" s="222"/>
      <c r="P95" s="222"/>
      <c r="Q95" s="222"/>
      <c r="R95" s="222"/>
      <c r="S95" s="131"/>
      <c r="T95" s="131"/>
      <c r="U95" s="131"/>
      <c r="V95" s="131"/>
    </row>
    <row r="96" spans="1:22" x14ac:dyDescent="0.2">
      <c r="A96"/>
      <c r="B96"/>
      <c r="C96"/>
      <c r="D96"/>
      <c r="E96"/>
      <c r="F96"/>
      <c r="G96"/>
      <c r="H96"/>
      <c r="I96"/>
      <c r="J96"/>
      <c r="K96"/>
      <c r="L96"/>
      <c r="M96"/>
      <c r="N96" s="222"/>
      <c r="O96" s="222"/>
      <c r="P96" s="222"/>
      <c r="Q96" s="222"/>
      <c r="R96" s="222"/>
      <c r="S96" s="131"/>
      <c r="T96" s="131"/>
      <c r="U96" s="131"/>
      <c r="V96" s="131"/>
    </row>
    <row r="97" spans="1:22" x14ac:dyDescent="0.2">
      <c r="A97"/>
      <c r="B97"/>
      <c r="C97"/>
      <c r="D97"/>
      <c r="E97"/>
      <c r="F97"/>
      <c r="G97"/>
      <c r="H97"/>
      <c r="I97"/>
      <c r="J97"/>
      <c r="K97"/>
      <c r="L97"/>
      <c r="M97"/>
      <c r="N97" s="222"/>
      <c r="O97" s="222"/>
      <c r="P97" s="222"/>
      <c r="Q97" s="222"/>
      <c r="R97" s="222"/>
      <c r="S97" s="131"/>
      <c r="T97" s="131"/>
      <c r="U97" s="131"/>
      <c r="V97" s="131"/>
    </row>
    <row r="98" spans="1:22" x14ac:dyDescent="0.2">
      <c r="A98"/>
      <c r="B98"/>
      <c r="C98"/>
      <c r="D98"/>
      <c r="E98"/>
      <c r="F98"/>
      <c r="G98"/>
      <c r="H98"/>
      <c r="I98"/>
      <c r="J98"/>
      <c r="K98"/>
      <c r="L98"/>
      <c r="M98"/>
      <c r="N98" s="222"/>
      <c r="O98" s="222"/>
      <c r="P98" s="222"/>
      <c r="Q98" s="222"/>
      <c r="R98" s="222"/>
      <c r="S98" s="131"/>
      <c r="T98" s="131"/>
      <c r="U98" s="131"/>
      <c r="V98" s="131"/>
    </row>
    <row r="99" spans="1:22" x14ac:dyDescent="0.2">
      <c r="A99"/>
      <c r="B99"/>
      <c r="C99"/>
      <c r="D99"/>
      <c r="E99"/>
      <c r="F99"/>
      <c r="G99"/>
      <c r="H99"/>
      <c r="I99"/>
      <c r="J99"/>
      <c r="K99"/>
      <c r="L99"/>
      <c r="M99"/>
      <c r="N99" s="222"/>
      <c r="O99" s="222"/>
      <c r="P99" s="222"/>
      <c r="Q99" s="222"/>
      <c r="R99" s="222"/>
      <c r="S99" s="131"/>
      <c r="T99" s="131"/>
      <c r="U99" s="131"/>
      <c r="V99" s="131"/>
    </row>
    <row r="100" spans="1:22" x14ac:dyDescent="0.2">
      <c r="A100"/>
      <c r="B100"/>
      <c r="C100"/>
      <c r="D100"/>
      <c r="E100"/>
      <c r="F100"/>
      <c r="G100"/>
      <c r="H100"/>
      <c r="I100"/>
      <c r="J100"/>
      <c r="K100"/>
      <c r="L100"/>
      <c r="M100"/>
      <c r="N100" s="222"/>
      <c r="O100" s="222"/>
      <c r="P100" s="222"/>
      <c r="Q100" s="222"/>
      <c r="R100" s="222"/>
      <c r="S100" s="131"/>
      <c r="T100" s="131"/>
      <c r="U100" s="131"/>
      <c r="V100" s="131"/>
    </row>
    <row r="101" spans="1:22" x14ac:dyDescent="0.2">
      <c r="A101"/>
      <c r="B101"/>
      <c r="C101"/>
      <c r="D101"/>
      <c r="E101"/>
      <c r="F101"/>
      <c r="G101"/>
      <c r="H101"/>
      <c r="I101"/>
      <c r="J101"/>
      <c r="K101"/>
      <c r="L101"/>
      <c r="M101"/>
      <c r="N101" s="222"/>
      <c r="O101" s="222"/>
      <c r="P101" s="222"/>
      <c r="Q101" s="222"/>
      <c r="R101" s="222"/>
      <c r="S101" s="131"/>
      <c r="T101" s="131"/>
      <c r="U101" s="131"/>
      <c r="V101" s="131"/>
    </row>
    <row r="102" spans="1:22" x14ac:dyDescent="0.2">
      <c r="A102"/>
      <c r="B102"/>
      <c r="C102"/>
      <c r="D102"/>
      <c r="E102"/>
      <c r="F102"/>
      <c r="G102"/>
      <c r="H102"/>
      <c r="I102"/>
      <c r="J102"/>
      <c r="K102"/>
      <c r="L102"/>
      <c r="M102"/>
      <c r="N102" s="222"/>
      <c r="O102" s="222"/>
      <c r="P102" s="222"/>
      <c r="Q102" s="222"/>
      <c r="R102" s="222"/>
      <c r="S102" s="131"/>
      <c r="T102" s="131"/>
      <c r="U102" s="131"/>
      <c r="V102" s="131"/>
    </row>
    <row r="103" spans="1:22" x14ac:dyDescent="0.2">
      <c r="A103"/>
      <c r="B103"/>
      <c r="C103"/>
      <c r="D103"/>
      <c r="E103"/>
      <c r="F103"/>
      <c r="G103"/>
      <c r="H103"/>
      <c r="I103"/>
      <c r="J103"/>
      <c r="K103"/>
      <c r="L103"/>
      <c r="M103"/>
      <c r="N103" s="222"/>
      <c r="O103" s="222"/>
      <c r="P103" s="222"/>
      <c r="Q103" s="222"/>
      <c r="R103" s="222"/>
      <c r="S103" s="131"/>
      <c r="T103" s="131"/>
      <c r="U103" s="131"/>
      <c r="V103" s="131"/>
    </row>
    <row r="104" spans="1:22" x14ac:dyDescent="0.2">
      <c r="A104"/>
      <c r="B104"/>
      <c r="C104"/>
      <c r="D104"/>
      <c r="E104"/>
      <c r="F104"/>
      <c r="G104"/>
      <c r="H104"/>
      <c r="I104"/>
      <c r="J104"/>
      <c r="K104"/>
      <c r="L104"/>
      <c r="M104"/>
      <c r="N104" s="222"/>
      <c r="O104" s="222"/>
      <c r="P104" s="222"/>
      <c r="Q104" s="222"/>
      <c r="R104" s="222"/>
      <c r="S104" s="131"/>
      <c r="T104" s="131"/>
      <c r="U104" s="131"/>
      <c r="V104" s="131"/>
    </row>
    <row r="105" spans="1:22" x14ac:dyDescent="0.2">
      <c r="A105"/>
      <c r="B105"/>
      <c r="C105"/>
      <c r="D105"/>
      <c r="E105"/>
      <c r="F105"/>
      <c r="G105"/>
      <c r="H105"/>
      <c r="I105"/>
      <c r="J105"/>
      <c r="K105"/>
      <c r="L105"/>
      <c r="M105"/>
      <c r="N105" s="222"/>
      <c r="O105" s="222"/>
      <c r="P105" s="222"/>
      <c r="Q105" s="222"/>
      <c r="R105" s="222"/>
      <c r="S105" s="131"/>
      <c r="T105" s="131"/>
      <c r="U105" s="131"/>
      <c r="V105" s="131"/>
    </row>
    <row r="106" spans="1:22" x14ac:dyDescent="0.2">
      <c r="A106"/>
      <c r="B106"/>
      <c r="C106"/>
      <c r="D106"/>
      <c r="E106"/>
      <c r="F106"/>
      <c r="G106"/>
      <c r="H106"/>
      <c r="I106"/>
      <c r="J106"/>
      <c r="K106"/>
      <c r="L106"/>
      <c r="M106"/>
      <c r="N106" s="222"/>
      <c r="O106" s="222"/>
      <c r="P106" s="222"/>
      <c r="Q106" s="222"/>
      <c r="R106" s="222"/>
      <c r="S106" s="131"/>
      <c r="T106" s="131"/>
      <c r="U106" s="131"/>
      <c r="V106" s="131"/>
    </row>
    <row r="107" spans="1:22" x14ac:dyDescent="0.2">
      <c r="A107"/>
      <c r="B107"/>
      <c r="C107"/>
      <c r="D107"/>
      <c r="E107"/>
      <c r="F107"/>
      <c r="G107"/>
      <c r="H107"/>
      <c r="I107"/>
      <c r="J107"/>
      <c r="K107"/>
      <c r="L107"/>
      <c r="M107"/>
      <c r="N107" s="222"/>
      <c r="O107" s="222"/>
      <c r="P107" s="222"/>
      <c r="Q107" s="222"/>
      <c r="R107" s="222"/>
      <c r="S107" s="131"/>
      <c r="T107" s="131"/>
      <c r="U107" s="131"/>
      <c r="V107" s="131"/>
    </row>
    <row r="108" spans="1:22" x14ac:dyDescent="0.2">
      <c r="A108"/>
      <c r="B108"/>
      <c r="C108"/>
      <c r="D108"/>
      <c r="E108"/>
      <c r="F108"/>
      <c r="G108"/>
      <c r="H108"/>
      <c r="I108"/>
      <c r="J108"/>
      <c r="K108"/>
      <c r="L108"/>
      <c r="M108"/>
      <c r="N108" s="222"/>
      <c r="O108" s="222"/>
      <c r="P108" s="222"/>
      <c r="Q108" s="222"/>
      <c r="R108" s="222"/>
      <c r="S108" s="131"/>
      <c r="T108" s="131"/>
      <c r="U108" s="131"/>
      <c r="V108" s="131"/>
    </row>
    <row r="109" spans="1:22" x14ac:dyDescent="0.2">
      <c r="A109"/>
      <c r="B109"/>
      <c r="C109"/>
      <c r="D109"/>
      <c r="E109"/>
      <c r="F109"/>
      <c r="G109"/>
      <c r="H109"/>
      <c r="I109"/>
      <c r="J109"/>
      <c r="K109"/>
      <c r="L109"/>
      <c r="M109"/>
      <c r="N109" s="222"/>
      <c r="O109" s="222"/>
      <c r="P109" s="222"/>
      <c r="Q109" s="222"/>
      <c r="R109" s="222"/>
      <c r="S109" s="131"/>
      <c r="T109" s="131"/>
      <c r="U109" s="131"/>
      <c r="V109" s="131"/>
    </row>
    <row r="110" spans="1:22" x14ac:dyDescent="0.2">
      <c r="A110"/>
      <c r="B110"/>
      <c r="C110"/>
      <c r="D110"/>
      <c r="E110"/>
      <c r="F110"/>
      <c r="G110"/>
      <c r="H110"/>
      <c r="I110"/>
      <c r="J110"/>
      <c r="K110"/>
      <c r="L110"/>
      <c r="M110"/>
      <c r="N110" s="222"/>
      <c r="O110" s="222"/>
      <c r="P110" s="222"/>
      <c r="Q110" s="222"/>
      <c r="R110" s="222"/>
      <c r="S110" s="131"/>
      <c r="T110" s="131"/>
      <c r="U110" s="131"/>
      <c r="V110" s="131"/>
    </row>
    <row r="111" spans="1:22" x14ac:dyDescent="0.2">
      <c r="A111"/>
      <c r="B111"/>
      <c r="C111"/>
      <c r="D111"/>
      <c r="E111"/>
      <c r="F111"/>
      <c r="G111"/>
      <c r="H111"/>
      <c r="I111"/>
      <c r="J111"/>
      <c r="K111"/>
      <c r="L111"/>
      <c r="M111"/>
      <c r="N111" s="222"/>
      <c r="O111" s="222"/>
      <c r="P111" s="222"/>
      <c r="Q111" s="222"/>
      <c r="R111" s="222"/>
      <c r="S111" s="131"/>
      <c r="T111" s="131"/>
      <c r="U111" s="131"/>
      <c r="V111" s="131"/>
    </row>
    <row r="112" spans="1:22" x14ac:dyDescent="0.2">
      <c r="A112"/>
      <c r="B112"/>
      <c r="C112"/>
      <c r="D112"/>
      <c r="E112"/>
      <c r="F112"/>
      <c r="G112"/>
      <c r="H112"/>
      <c r="I112"/>
      <c r="J112"/>
      <c r="K112"/>
      <c r="L112"/>
      <c r="M112"/>
      <c r="N112" s="222"/>
      <c r="O112" s="222"/>
      <c r="P112" s="222"/>
      <c r="Q112" s="222"/>
      <c r="R112" s="222"/>
      <c r="S112" s="131"/>
      <c r="T112" s="131"/>
      <c r="U112" s="131"/>
      <c r="V112" s="131"/>
    </row>
    <row r="113" spans="1:22" x14ac:dyDescent="0.2">
      <c r="A113"/>
      <c r="B113"/>
      <c r="C113"/>
      <c r="D113"/>
      <c r="E113"/>
      <c r="F113"/>
      <c r="G113"/>
      <c r="H113"/>
      <c r="I113"/>
      <c r="J113"/>
      <c r="K113"/>
      <c r="L113"/>
      <c r="M113"/>
      <c r="N113" s="222"/>
      <c r="O113" s="222"/>
      <c r="P113" s="222"/>
      <c r="Q113" s="222"/>
      <c r="R113" s="222"/>
      <c r="S113" s="131"/>
      <c r="T113" s="131"/>
      <c r="U113" s="131"/>
      <c r="V113" s="131"/>
    </row>
    <row r="114" spans="1:22" x14ac:dyDescent="0.2">
      <c r="A114"/>
      <c r="B114"/>
      <c r="C114"/>
      <c r="D114"/>
      <c r="E114"/>
      <c r="F114"/>
      <c r="G114"/>
      <c r="H114"/>
      <c r="I114"/>
      <c r="J114"/>
      <c r="K114"/>
      <c r="L114"/>
      <c r="M114"/>
      <c r="N114" s="222"/>
      <c r="O114" s="222"/>
      <c r="P114" s="222"/>
      <c r="Q114" s="222"/>
      <c r="R114" s="222"/>
      <c r="S114" s="131"/>
      <c r="T114" s="131"/>
      <c r="U114" s="131"/>
      <c r="V114" s="131"/>
    </row>
    <row r="115" spans="1:22" x14ac:dyDescent="0.2">
      <c r="A115"/>
      <c r="B115"/>
      <c r="C115"/>
      <c r="D115"/>
      <c r="E115"/>
      <c r="F115"/>
      <c r="G115"/>
      <c r="H115"/>
      <c r="I115"/>
      <c r="J115"/>
      <c r="K115"/>
      <c r="L115"/>
      <c r="M115"/>
      <c r="N115" s="222"/>
      <c r="O115" s="222"/>
      <c r="P115" s="222"/>
      <c r="Q115" s="222"/>
      <c r="R115" s="222"/>
      <c r="S115" s="131"/>
      <c r="T115" s="131"/>
      <c r="U115" s="131"/>
      <c r="V115" s="131"/>
    </row>
    <row r="116" spans="1:22" x14ac:dyDescent="0.2">
      <c r="A116"/>
      <c r="B116"/>
      <c r="C116"/>
      <c r="D116"/>
      <c r="E116"/>
      <c r="F116"/>
      <c r="G116"/>
      <c r="H116"/>
      <c r="I116"/>
      <c r="J116"/>
      <c r="K116"/>
      <c r="L116"/>
      <c r="M116"/>
      <c r="N116" s="222"/>
      <c r="O116" s="222"/>
      <c r="P116" s="222"/>
      <c r="Q116" s="222"/>
      <c r="R116" s="222"/>
      <c r="S116" s="131"/>
      <c r="T116" s="131"/>
      <c r="U116" s="131"/>
      <c r="V116" s="131"/>
    </row>
    <row r="117" spans="1:22" x14ac:dyDescent="0.2">
      <c r="A117"/>
      <c r="B117"/>
      <c r="C117"/>
      <c r="D117"/>
      <c r="E117"/>
      <c r="F117"/>
      <c r="G117"/>
      <c r="H117"/>
      <c r="I117"/>
      <c r="J117"/>
      <c r="K117"/>
      <c r="L117"/>
      <c r="M117"/>
      <c r="N117" s="222"/>
      <c r="O117" s="222"/>
      <c r="P117" s="222"/>
      <c r="Q117" s="222"/>
      <c r="R117" s="222"/>
      <c r="S117" s="131"/>
      <c r="T117" s="131"/>
      <c r="U117" s="131"/>
      <c r="V117" s="131"/>
    </row>
    <row r="118" spans="1:22" x14ac:dyDescent="0.2">
      <c r="A118"/>
      <c r="B118"/>
      <c r="C118"/>
      <c r="D118"/>
      <c r="E118"/>
      <c r="F118"/>
      <c r="G118"/>
      <c r="H118"/>
      <c r="I118"/>
      <c r="J118"/>
      <c r="K118"/>
      <c r="L118"/>
      <c r="M118"/>
      <c r="N118" s="222"/>
      <c r="O118" s="222"/>
      <c r="P118" s="222"/>
      <c r="Q118" s="222"/>
      <c r="R118" s="222"/>
      <c r="S118" s="131"/>
      <c r="T118" s="131"/>
      <c r="U118" s="131"/>
      <c r="V118" s="131"/>
    </row>
    <row r="119" spans="1:22" x14ac:dyDescent="0.2">
      <c r="A119"/>
      <c r="B119"/>
      <c r="C119"/>
      <c r="D119"/>
      <c r="E119"/>
      <c r="F119"/>
      <c r="G119"/>
      <c r="H119"/>
      <c r="I119"/>
      <c r="J119"/>
      <c r="K119"/>
      <c r="L119"/>
      <c r="M119"/>
      <c r="N119" s="222"/>
      <c r="O119" s="222"/>
      <c r="P119" s="222"/>
      <c r="Q119" s="222"/>
      <c r="R119" s="222"/>
      <c r="S119" s="131"/>
      <c r="T119" s="131"/>
      <c r="U119" s="131"/>
      <c r="V119" s="131"/>
    </row>
    <row r="120" spans="1:22" x14ac:dyDescent="0.2">
      <c r="A120"/>
      <c r="B120"/>
      <c r="C120"/>
      <c r="D120"/>
      <c r="E120"/>
      <c r="F120"/>
      <c r="G120"/>
      <c r="H120"/>
      <c r="I120"/>
      <c r="J120"/>
      <c r="K120"/>
      <c r="L120"/>
      <c r="M120"/>
      <c r="N120" s="222"/>
      <c r="O120" s="222"/>
      <c r="P120" s="222"/>
      <c r="Q120" s="222"/>
      <c r="R120" s="222"/>
      <c r="S120" s="131"/>
      <c r="T120" s="131"/>
      <c r="U120" s="131"/>
      <c r="V120" s="131"/>
    </row>
    <row r="121" spans="1:22" x14ac:dyDescent="0.2">
      <c r="A121"/>
      <c r="B121"/>
      <c r="C121"/>
      <c r="D121"/>
      <c r="E121"/>
      <c r="F121"/>
      <c r="G121"/>
      <c r="H121"/>
      <c r="I121"/>
      <c r="J121"/>
      <c r="K121"/>
      <c r="L121"/>
      <c r="M121"/>
      <c r="N121" s="222"/>
      <c r="O121" s="222"/>
      <c r="P121" s="222"/>
      <c r="Q121" s="222"/>
      <c r="R121" s="222"/>
      <c r="S121" s="131"/>
      <c r="T121" s="131"/>
      <c r="U121" s="131"/>
      <c r="V121" s="131"/>
    </row>
    <row r="122" spans="1:22" x14ac:dyDescent="0.2">
      <c r="A122"/>
      <c r="B122"/>
      <c r="C122"/>
      <c r="D122"/>
      <c r="E122"/>
      <c r="F122"/>
      <c r="G122"/>
      <c r="H122"/>
      <c r="I122"/>
      <c r="J122"/>
      <c r="K122"/>
      <c r="L122"/>
      <c r="M122"/>
      <c r="N122" s="222"/>
      <c r="O122" s="222"/>
      <c r="P122" s="222"/>
      <c r="Q122" s="222"/>
      <c r="R122" s="222"/>
      <c r="S122" s="131"/>
      <c r="T122" s="131"/>
      <c r="U122" s="131"/>
      <c r="V122" s="131"/>
    </row>
    <row r="123" spans="1:22" x14ac:dyDescent="0.2">
      <c r="A123"/>
      <c r="B123"/>
      <c r="C123"/>
      <c r="D123"/>
      <c r="E123"/>
      <c r="F123"/>
      <c r="G123"/>
      <c r="H123"/>
      <c r="I123"/>
      <c r="J123"/>
      <c r="K123"/>
      <c r="L123"/>
      <c r="M123"/>
      <c r="N123" s="222"/>
      <c r="O123" s="222"/>
      <c r="P123" s="222"/>
      <c r="Q123" s="222"/>
      <c r="R123" s="222"/>
      <c r="S123" s="131"/>
      <c r="T123" s="131"/>
      <c r="U123" s="131"/>
      <c r="V123" s="131"/>
    </row>
    <row r="124" spans="1:22" x14ac:dyDescent="0.2">
      <c r="A124"/>
      <c r="B124"/>
      <c r="C124"/>
      <c r="D124"/>
      <c r="E124"/>
      <c r="F124"/>
      <c r="G124"/>
      <c r="H124"/>
      <c r="I124"/>
      <c r="J124"/>
      <c r="K124"/>
      <c r="L124"/>
      <c r="M124"/>
      <c r="N124" s="222"/>
      <c r="O124" s="222"/>
      <c r="P124" s="222"/>
      <c r="Q124" s="222"/>
      <c r="R124" s="222"/>
      <c r="S124" s="131"/>
      <c r="T124" s="131"/>
      <c r="U124" s="131"/>
      <c r="V124" s="131"/>
    </row>
    <row r="125" spans="1:22" x14ac:dyDescent="0.2">
      <c r="A125"/>
      <c r="B125"/>
      <c r="C125"/>
      <c r="D125"/>
      <c r="E125"/>
      <c r="F125"/>
      <c r="G125"/>
      <c r="H125"/>
      <c r="I125"/>
      <c r="J125"/>
      <c r="K125"/>
      <c r="L125"/>
      <c r="M125"/>
      <c r="N125" s="222"/>
      <c r="O125" s="222"/>
      <c r="P125" s="222"/>
      <c r="Q125" s="222"/>
      <c r="R125" s="222"/>
      <c r="S125" s="131"/>
      <c r="T125" s="131"/>
      <c r="U125" s="131"/>
      <c r="V125" s="131"/>
    </row>
    <row r="126" spans="1:22" x14ac:dyDescent="0.2">
      <c r="A126"/>
      <c r="B126"/>
      <c r="C126"/>
      <c r="D126"/>
      <c r="E126"/>
      <c r="F126"/>
      <c r="G126"/>
      <c r="H126"/>
      <c r="I126"/>
      <c r="J126"/>
      <c r="K126"/>
      <c r="L126"/>
      <c r="M126"/>
      <c r="N126" s="222"/>
      <c r="O126" s="222"/>
      <c r="P126" s="222"/>
      <c r="Q126" s="222"/>
      <c r="R126" s="222"/>
      <c r="S126" s="131"/>
      <c r="T126" s="131"/>
      <c r="U126" s="131"/>
      <c r="V126" s="131"/>
    </row>
    <row r="127" spans="1:22" x14ac:dyDescent="0.2">
      <c r="A127"/>
      <c r="B127"/>
      <c r="C127"/>
      <c r="D127"/>
      <c r="E127"/>
      <c r="F127"/>
      <c r="G127"/>
      <c r="H127"/>
      <c r="I127"/>
      <c r="J127"/>
      <c r="K127"/>
      <c r="L127"/>
      <c r="M127"/>
      <c r="N127" s="222"/>
      <c r="O127" s="222"/>
      <c r="P127" s="222"/>
      <c r="Q127" s="222"/>
      <c r="R127" s="222"/>
      <c r="S127" s="131"/>
      <c r="T127" s="131"/>
      <c r="U127" s="131"/>
      <c r="V127" s="131"/>
    </row>
    <row r="128" spans="1:22" x14ac:dyDescent="0.2">
      <c r="A128"/>
      <c r="B128"/>
      <c r="C128"/>
      <c r="D128"/>
      <c r="E128"/>
      <c r="F128"/>
      <c r="G128"/>
      <c r="H128"/>
      <c r="I128"/>
      <c r="J128"/>
      <c r="K128"/>
      <c r="L128"/>
      <c r="M128"/>
      <c r="N128" s="222"/>
      <c r="O128" s="222"/>
      <c r="P128" s="222"/>
      <c r="Q128" s="222"/>
      <c r="R128" s="222"/>
      <c r="S128" s="131"/>
      <c r="T128" s="131"/>
      <c r="U128" s="131"/>
      <c r="V128" s="131"/>
    </row>
    <row r="129" spans="1:22" x14ac:dyDescent="0.2">
      <c r="A129"/>
      <c r="B129"/>
      <c r="C129"/>
      <c r="D129"/>
      <c r="E129"/>
      <c r="F129"/>
      <c r="G129"/>
      <c r="H129"/>
      <c r="I129"/>
      <c r="J129"/>
      <c r="K129"/>
      <c r="L129"/>
      <c r="M129"/>
      <c r="N129" s="222"/>
      <c r="O129" s="222"/>
      <c r="P129" s="222"/>
      <c r="Q129" s="222"/>
      <c r="R129" s="222"/>
      <c r="S129" s="131"/>
      <c r="T129" s="131"/>
      <c r="U129" s="131"/>
      <c r="V129" s="131"/>
    </row>
    <row r="130" spans="1:22" x14ac:dyDescent="0.2">
      <c r="A130"/>
      <c r="B130"/>
      <c r="C130"/>
      <c r="D130"/>
      <c r="E130"/>
      <c r="F130"/>
      <c r="G130"/>
      <c r="H130"/>
      <c r="I130"/>
      <c r="J130"/>
      <c r="K130"/>
      <c r="L130"/>
      <c r="M130"/>
      <c r="N130" s="222"/>
      <c r="O130" s="222"/>
      <c r="P130" s="222"/>
      <c r="Q130" s="222"/>
      <c r="R130" s="222"/>
      <c r="S130" s="131"/>
      <c r="T130" s="131"/>
      <c r="U130" s="131"/>
      <c r="V130" s="131"/>
    </row>
    <row r="131" spans="1:22" x14ac:dyDescent="0.2">
      <c r="A131"/>
      <c r="B131"/>
      <c r="C131"/>
      <c r="D131"/>
      <c r="E131"/>
      <c r="F131"/>
      <c r="G131"/>
      <c r="H131"/>
      <c r="I131"/>
      <c r="J131"/>
      <c r="K131"/>
      <c r="L131"/>
      <c r="M131"/>
      <c r="N131" s="222"/>
      <c r="O131" s="222"/>
      <c r="P131" s="222"/>
      <c r="Q131" s="222"/>
      <c r="R131" s="222"/>
      <c r="S131" s="131"/>
      <c r="T131" s="131"/>
      <c r="U131" s="131"/>
      <c r="V131" s="131"/>
    </row>
    <row r="132" spans="1:22" x14ac:dyDescent="0.2">
      <c r="A132"/>
      <c r="B132"/>
      <c r="C132"/>
      <c r="D132"/>
      <c r="E132"/>
      <c r="F132"/>
      <c r="G132"/>
      <c r="H132"/>
      <c r="I132"/>
      <c r="J132"/>
      <c r="K132"/>
      <c r="L132"/>
      <c r="M132"/>
      <c r="N132" s="222"/>
      <c r="O132" s="222"/>
      <c r="P132" s="222"/>
      <c r="Q132" s="222"/>
      <c r="R132" s="222"/>
      <c r="S132" s="131"/>
      <c r="T132" s="131"/>
      <c r="U132" s="131"/>
      <c r="V132" s="131"/>
    </row>
    <row r="133" spans="1:22" x14ac:dyDescent="0.2">
      <c r="A133"/>
      <c r="B133"/>
      <c r="C133"/>
      <c r="D133"/>
      <c r="E133"/>
      <c r="F133"/>
      <c r="G133"/>
      <c r="H133"/>
      <c r="I133"/>
      <c r="J133"/>
      <c r="K133"/>
      <c r="L133"/>
      <c r="M133"/>
      <c r="N133" s="222"/>
      <c r="O133" s="222"/>
      <c r="P133" s="222"/>
      <c r="Q133" s="222"/>
      <c r="R133" s="222"/>
      <c r="S133" s="131"/>
      <c r="T133" s="131"/>
      <c r="U133" s="131"/>
      <c r="V133" s="131"/>
    </row>
    <row r="134" spans="1:22" x14ac:dyDescent="0.2">
      <c r="A134"/>
      <c r="B134"/>
      <c r="C134"/>
      <c r="D134"/>
      <c r="E134"/>
      <c r="F134"/>
      <c r="G134"/>
      <c r="H134"/>
      <c r="I134"/>
      <c r="J134"/>
      <c r="K134"/>
      <c r="L134"/>
      <c r="M134"/>
      <c r="N134" s="222"/>
      <c r="O134" s="222"/>
      <c r="P134" s="222"/>
      <c r="Q134" s="222"/>
      <c r="R134" s="222"/>
      <c r="S134" s="131"/>
      <c r="T134" s="131"/>
      <c r="U134" s="131"/>
      <c r="V134" s="131"/>
    </row>
    <row r="135" spans="1:22" x14ac:dyDescent="0.2">
      <c r="A135"/>
      <c r="B135"/>
      <c r="C135"/>
      <c r="D135"/>
      <c r="E135"/>
      <c r="F135"/>
      <c r="G135"/>
      <c r="H135"/>
      <c r="I135"/>
      <c r="J135"/>
      <c r="K135"/>
      <c r="L135"/>
      <c r="M135"/>
      <c r="N135" s="222"/>
      <c r="O135" s="222"/>
      <c r="P135" s="222"/>
      <c r="Q135" s="222"/>
      <c r="R135" s="222"/>
      <c r="S135" s="131"/>
      <c r="T135" s="131"/>
      <c r="U135" s="131"/>
      <c r="V135" s="131"/>
    </row>
    <row r="136" spans="1:22" x14ac:dyDescent="0.2">
      <c r="A136"/>
      <c r="B136"/>
      <c r="C136"/>
      <c r="D136"/>
      <c r="E136"/>
      <c r="F136"/>
      <c r="G136"/>
      <c r="H136"/>
      <c r="I136"/>
      <c r="J136"/>
      <c r="K136"/>
      <c r="L136"/>
      <c r="M136"/>
      <c r="N136" s="222"/>
      <c r="O136" s="222"/>
      <c r="P136" s="222"/>
      <c r="Q136" s="222"/>
      <c r="R136" s="222"/>
      <c r="S136" s="131"/>
      <c r="T136" s="131"/>
      <c r="U136" s="131"/>
      <c r="V136" s="131"/>
    </row>
    <row r="137" spans="1:22" x14ac:dyDescent="0.2">
      <c r="A137"/>
      <c r="B137"/>
      <c r="C137"/>
      <c r="D137"/>
      <c r="E137"/>
      <c r="F137"/>
      <c r="G137"/>
      <c r="H137"/>
      <c r="I137"/>
      <c r="J137"/>
      <c r="K137"/>
      <c r="L137"/>
      <c r="M137"/>
      <c r="N137" s="222"/>
      <c r="O137" s="222"/>
      <c r="P137" s="222"/>
      <c r="Q137" s="222"/>
      <c r="R137" s="222"/>
      <c r="S137" s="131"/>
      <c r="T137" s="131"/>
      <c r="U137" s="131"/>
      <c r="V137" s="131"/>
    </row>
    <row r="138" spans="1:22" x14ac:dyDescent="0.2">
      <c r="A138"/>
      <c r="B138"/>
      <c r="C138"/>
      <c r="D138"/>
      <c r="E138"/>
      <c r="F138"/>
      <c r="G138"/>
      <c r="H138"/>
      <c r="I138"/>
      <c r="J138"/>
      <c r="K138"/>
      <c r="L138"/>
      <c r="M138"/>
      <c r="N138" s="222"/>
      <c r="O138" s="222"/>
      <c r="P138" s="222"/>
      <c r="Q138" s="222"/>
      <c r="R138" s="222"/>
      <c r="S138" s="131"/>
      <c r="T138" s="131"/>
      <c r="U138" s="131"/>
      <c r="V138" s="131"/>
    </row>
    <row r="139" spans="1:22" x14ac:dyDescent="0.2">
      <c r="A139"/>
      <c r="B139"/>
      <c r="C139"/>
      <c r="D139"/>
      <c r="E139"/>
      <c r="F139"/>
      <c r="G139"/>
      <c r="H139"/>
      <c r="I139"/>
      <c r="J139"/>
      <c r="K139"/>
      <c r="L139"/>
      <c r="M139"/>
      <c r="N139" s="222"/>
      <c r="O139" s="222"/>
      <c r="P139" s="222"/>
      <c r="Q139" s="222"/>
      <c r="R139" s="222"/>
      <c r="S139" s="131"/>
      <c r="T139" s="131"/>
      <c r="U139" s="131"/>
      <c r="V139" s="131"/>
    </row>
    <row r="140" spans="1:22" x14ac:dyDescent="0.2">
      <c r="A140"/>
      <c r="B140"/>
      <c r="C140"/>
      <c r="D140"/>
      <c r="E140"/>
      <c r="F140"/>
      <c r="G140"/>
      <c r="H140"/>
      <c r="I140"/>
      <c r="J140"/>
      <c r="K140"/>
      <c r="L140"/>
      <c r="M140"/>
      <c r="N140" s="222"/>
      <c r="O140" s="222"/>
      <c r="P140" s="222"/>
      <c r="Q140" s="222"/>
      <c r="R140" s="222"/>
      <c r="S140" s="131"/>
      <c r="T140" s="131"/>
      <c r="U140" s="131"/>
      <c r="V140" s="131"/>
    </row>
    <row r="141" spans="1:22" x14ac:dyDescent="0.2">
      <c r="A141"/>
      <c r="B141"/>
      <c r="C141"/>
      <c r="D141"/>
      <c r="E141"/>
      <c r="F141"/>
      <c r="G141"/>
      <c r="H141"/>
      <c r="I141"/>
      <c r="J141"/>
      <c r="K141"/>
      <c r="L141"/>
      <c r="M141"/>
      <c r="N141" s="222"/>
      <c r="O141" s="222"/>
      <c r="P141" s="222"/>
      <c r="Q141" s="222"/>
      <c r="R141" s="222"/>
      <c r="S141" s="131"/>
      <c r="T141" s="131"/>
      <c r="U141" s="131"/>
      <c r="V141" s="131"/>
    </row>
    <row r="142" spans="1:22" x14ac:dyDescent="0.2">
      <c r="A142"/>
      <c r="B142"/>
      <c r="C142"/>
      <c r="D142"/>
      <c r="E142"/>
      <c r="F142"/>
      <c r="G142"/>
      <c r="H142"/>
      <c r="I142"/>
      <c r="J142"/>
      <c r="K142"/>
      <c r="L142"/>
      <c r="M142"/>
      <c r="N142" s="222"/>
      <c r="O142" s="222"/>
      <c r="P142" s="222"/>
      <c r="Q142" s="222"/>
      <c r="R142" s="222"/>
      <c r="S142" s="131"/>
      <c r="T142" s="131"/>
      <c r="U142" s="131"/>
      <c r="V142" s="131"/>
    </row>
    <row r="143" spans="1:22" x14ac:dyDescent="0.2">
      <c r="A143"/>
      <c r="B143"/>
      <c r="C143"/>
      <c r="D143"/>
      <c r="E143"/>
      <c r="F143"/>
      <c r="G143"/>
      <c r="H143"/>
      <c r="I143"/>
      <c r="J143"/>
      <c r="K143"/>
      <c r="L143"/>
      <c r="M143"/>
      <c r="N143" s="222"/>
      <c r="O143" s="222"/>
      <c r="P143" s="222"/>
      <c r="Q143" s="222"/>
      <c r="R143" s="222"/>
      <c r="S143" s="131"/>
      <c r="T143" s="131"/>
      <c r="U143" s="131"/>
      <c r="V143" s="131"/>
    </row>
    <row r="144" spans="1:22" x14ac:dyDescent="0.2">
      <c r="A144"/>
      <c r="B144"/>
      <c r="C144"/>
      <c r="D144"/>
      <c r="E144"/>
      <c r="F144"/>
      <c r="G144"/>
      <c r="H144"/>
      <c r="I144"/>
      <c r="J144"/>
      <c r="K144"/>
      <c r="L144"/>
      <c r="M144"/>
      <c r="N144" s="222"/>
      <c r="O144" s="222"/>
      <c r="P144" s="222"/>
      <c r="Q144" s="222"/>
      <c r="R144" s="222"/>
      <c r="S144" s="131"/>
      <c r="T144" s="131"/>
      <c r="U144" s="131"/>
      <c r="V144" s="131"/>
    </row>
    <row r="145" spans="1:22" x14ac:dyDescent="0.2">
      <c r="A145"/>
      <c r="B145"/>
      <c r="C145"/>
      <c r="D145"/>
      <c r="E145"/>
      <c r="F145"/>
      <c r="G145"/>
      <c r="H145"/>
      <c r="I145"/>
      <c r="J145"/>
      <c r="K145"/>
      <c r="L145"/>
      <c r="M145"/>
      <c r="N145" s="222"/>
      <c r="O145" s="222"/>
      <c r="P145" s="222"/>
      <c r="Q145" s="222"/>
      <c r="R145" s="222"/>
      <c r="S145" s="131"/>
      <c r="T145" s="131"/>
      <c r="U145" s="131"/>
      <c r="V145" s="131"/>
    </row>
    <row r="146" spans="1:22" x14ac:dyDescent="0.2">
      <c r="A146"/>
      <c r="B146"/>
      <c r="C146"/>
      <c r="D146"/>
      <c r="E146"/>
      <c r="F146"/>
      <c r="G146"/>
      <c r="H146"/>
      <c r="I146"/>
      <c r="J146"/>
      <c r="K146"/>
      <c r="L146"/>
      <c r="M146"/>
      <c r="N146" s="222"/>
      <c r="O146" s="222"/>
      <c r="P146" s="222"/>
      <c r="Q146" s="222"/>
      <c r="R146" s="222"/>
      <c r="S146" s="131"/>
      <c r="T146" s="131"/>
      <c r="U146" s="131"/>
      <c r="V146" s="131"/>
    </row>
    <row r="147" spans="1:22" x14ac:dyDescent="0.2">
      <c r="A147"/>
      <c r="B147"/>
      <c r="C147"/>
      <c r="D147"/>
      <c r="E147"/>
      <c r="F147"/>
      <c r="G147"/>
      <c r="H147"/>
      <c r="I147"/>
      <c r="J147"/>
      <c r="K147"/>
      <c r="L147"/>
      <c r="M147"/>
      <c r="N147" s="222"/>
      <c r="O147" s="222"/>
      <c r="P147" s="222"/>
      <c r="Q147" s="222"/>
      <c r="R147" s="222"/>
      <c r="S147" s="131"/>
      <c r="T147" s="131"/>
      <c r="U147" s="131"/>
      <c r="V147" s="131"/>
    </row>
    <row r="148" spans="1:22" x14ac:dyDescent="0.2">
      <c r="A148"/>
      <c r="B148"/>
      <c r="C148"/>
      <c r="D148"/>
      <c r="E148"/>
      <c r="F148"/>
      <c r="G148"/>
      <c r="H148"/>
      <c r="I148"/>
      <c r="J148"/>
      <c r="K148"/>
      <c r="L148"/>
      <c r="M148"/>
      <c r="N148" s="222"/>
      <c r="O148" s="222"/>
      <c r="P148" s="222"/>
      <c r="Q148" s="222"/>
      <c r="R148" s="222"/>
      <c r="S148" s="131"/>
      <c r="T148" s="131"/>
      <c r="U148" s="131"/>
      <c r="V148" s="131"/>
    </row>
    <row r="149" spans="1:22" x14ac:dyDescent="0.2">
      <c r="A149"/>
      <c r="B149"/>
      <c r="C149"/>
      <c r="D149"/>
      <c r="E149"/>
      <c r="F149"/>
      <c r="G149"/>
      <c r="H149"/>
      <c r="I149"/>
      <c r="J149"/>
      <c r="K149"/>
      <c r="L149"/>
      <c r="M149"/>
      <c r="N149" s="222"/>
      <c r="O149" s="222"/>
      <c r="P149" s="222"/>
      <c r="Q149" s="222"/>
      <c r="R149" s="222"/>
      <c r="S149" s="131"/>
      <c r="T149" s="131"/>
      <c r="U149" s="131"/>
      <c r="V149" s="131"/>
    </row>
    <row r="150" spans="1:22" x14ac:dyDescent="0.2">
      <c r="A150"/>
      <c r="B150"/>
      <c r="C150"/>
      <c r="D150"/>
      <c r="E150"/>
      <c r="F150"/>
      <c r="G150"/>
      <c r="H150"/>
      <c r="I150"/>
      <c r="J150"/>
      <c r="K150"/>
      <c r="L150"/>
      <c r="M150"/>
      <c r="N150" s="222"/>
      <c r="O150" s="222"/>
      <c r="P150" s="222"/>
      <c r="Q150" s="222"/>
      <c r="R150" s="222"/>
      <c r="S150" s="131"/>
      <c r="T150" s="131"/>
      <c r="U150" s="131"/>
      <c r="V150" s="131"/>
    </row>
    <row r="151" spans="1:22" x14ac:dyDescent="0.2">
      <c r="A151"/>
      <c r="B151"/>
      <c r="C151"/>
      <c r="D151"/>
      <c r="E151"/>
      <c r="F151"/>
      <c r="G151"/>
      <c r="H151"/>
      <c r="I151"/>
      <c r="J151"/>
      <c r="K151"/>
      <c r="L151"/>
      <c r="M151"/>
      <c r="N151" s="222"/>
      <c r="O151" s="222"/>
      <c r="P151" s="222"/>
      <c r="Q151" s="222"/>
      <c r="R151" s="222"/>
      <c r="S151" s="131"/>
      <c r="T151" s="131"/>
      <c r="U151" s="131"/>
      <c r="V151" s="131"/>
    </row>
    <row r="152" spans="1:22" x14ac:dyDescent="0.2">
      <c r="A152"/>
      <c r="B152"/>
      <c r="C152"/>
      <c r="D152"/>
      <c r="E152"/>
      <c r="F152"/>
      <c r="G152"/>
      <c r="H152"/>
      <c r="I152"/>
      <c r="J152"/>
      <c r="K152"/>
      <c r="L152"/>
      <c r="M152"/>
      <c r="N152" s="222"/>
      <c r="O152" s="222"/>
      <c r="P152" s="222"/>
      <c r="Q152" s="222"/>
      <c r="R152" s="222"/>
      <c r="S152" s="131"/>
      <c r="T152" s="131"/>
      <c r="U152" s="131"/>
      <c r="V152" s="131"/>
    </row>
    <row r="153" spans="1:22" x14ac:dyDescent="0.2">
      <c r="A153"/>
      <c r="B153"/>
      <c r="C153"/>
      <c r="D153"/>
      <c r="E153"/>
      <c r="F153"/>
      <c r="G153"/>
      <c r="H153"/>
      <c r="I153"/>
      <c r="J153"/>
      <c r="K153"/>
      <c r="L153"/>
      <c r="M153"/>
      <c r="N153" s="222"/>
      <c r="O153" s="222"/>
      <c r="P153" s="222"/>
      <c r="Q153" s="222"/>
      <c r="R153" s="222"/>
      <c r="S153" s="131"/>
      <c r="T153" s="131"/>
      <c r="U153" s="131"/>
      <c r="V153" s="131"/>
    </row>
    <row r="154" spans="1:22" x14ac:dyDescent="0.2">
      <c r="A154"/>
      <c r="B154"/>
      <c r="C154"/>
      <c r="D154"/>
      <c r="E154"/>
      <c r="F154"/>
      <c r="G154"/>
      <c r="H154"/>
      <c r="I154"/>
      <c r="J154"/>
      <c r="K154"/>
      <c r="L154"/>
      <c r="M154"/>
      <c r="N154" s="222"/>
      <c r="O154" s="222"/>
      <c r="P154" s="222"/>
      <c r="Q154" s="222"/>
      <c r="R154" s="222"/>
      <c r="S154" s="131"/>
      <c r="T154" s="131"/>
      <c r="U154" s="131"/>
      <c r="V154" s="131"/>
    </row>
    <row r="155" spans="1:22" x14ac:dyDescent="0.2">
      <c r="A155"/>
      <c r="B155"/>
      <c r="C155"/>
      <c r="D155"/>
      <c r="E155"/>
      <c r="F155"/>
      <c r="G155"/>
      <c r="H155"/>
      <c r="I155"/>
      <c r="J155"/>
      <c r="K155"/>
      <c r="L155"/>
      <c r="M155"/>
      <c r="N155" s="222"/>
      <c r="O155" s="222"/>
      <c r="P155" s="222"/>
      <c r="Q155" s="222"/>
      <c r="R155" s="222"/>
      <c r="S155" s="131"/>
      <c r="T155" s="131"/>
      <c r="U155" s="131"/>
      <c r="V155" s="131"/>
    </row>
    <row r="156" spans="1:22" x14ac:dyDescent="0.2">
      <c r="A156"/>
      <c r="B156"/>
      <c r="C156"/>
      <c r="D156"/>
      <c r="E156"/>
      <c r="F156"/>
      <c r="G156"/>
      <c r="H156"/>
      <c r="I156"/>
      <c r="J156"/>
      <c r="K156"/>
      <c r="L156"/>
      <c r="M156"/>
      <c r="N156" s="222"/>
      <c r="O156" s="222"/>
      <c r="P156" s="222"/>
      <c r="Q156" s="222"/>
      <c r="R156" s="222"/>
      <c r="S156" s="131"/>
      <c r="T156" s="131"/>
      <c r="U156" s="131"/>
      <c r="V156" s="131"/>
    </row>
    <row r="157" spans="1:22" x14ac:dyDescent="0.2">
      <c r="A157"/>
      <c r="B157"/>
      <c r="C157"/>
      <c r="D157"/>
      <c r="E157"/>
      <c r="F157"/>
      <c r="G157"/>
      <c r="H157"/>
      <c r="I157"/>
      <c r="J157"/>
      <c r="K157"/>
      <c r="L157"/>
      <c r="M157"/>
      <c r="N157" s="222"/>
      <c r="O157" s="222"/>
      <c r="P157" s="222"/>
      <c r="Q157" s="222"/>
      <c r="R157" s="222"/>
      <c r="S157" s="131"/>
      <c r="T157" s="131"/>
      <c r="U157" s="131"/>
      <c r="V157" s="131"/>
    </row>
    <row r="158" spans="1:22" x14ac:dyDescent="0.2">
      <c r="A158"/>
      <c r="B158"/>
      <c r="C158"/>
      <c r="D158"/>
      <c r="E158"/>
      <c r="F158"/>
      <c r="G158"/>
      <c r="H158"/>
      <c r="I158"/>
      <c r="J158"/>
      <c r="K158"/>
      <c r="L158"/>
      <c r="M158"/>
      <c r="N158" s="222"/>
      <c r="O158" s="222"/>
      <c r="P158" s="222"/>
      <c r="Q158" s="222"/>
      <c r="R158" s="222"/>
      <c r="S158" s="131"/>
      <c r="T158" s="131"/>
      <c r="U158" s="131"/>
      <c r="V158" s="131"/>
    </row>
    <row r="159" spans="1:22" x14ac:dyDescent="0.2">
      <c r="A159"/>
      <c r="B159"/>
      <c r="C159"/>
      <c r="D159"/>
      <c r="E159"/>
      <c r="F159"/>
      <c r="G159"/>
      <c r="H159"/>
      <c r="I159"/>
      <c r="J159"/>
      <c r="K159"/>
      <c r="L159"/>
      <c r="M159"/>
      <c r="N159" s="222"/>
      <c r="O159" s="222"/>
      <c r="P159" s="222"/>
      <c r="Q159" s="222"/>
      <c r="R159" s="222"/>
      <c r="S159" s="131"/>
      <c r="T159" s="131"/>
      <c r="U159" s="131"/>
      <c r="V159" s="131"/>
    </row>
    <row r="160" spans="1:22" x14ac:dyDescent="0.2">
      <c r="A160"/>
      <c r="B160"/>
      <c r="C160"/>
      <c r="D160"/>
      <c r="E160"/>
      <c r="F160"/>
      <c r="G160"/>
      <c r="H160"/>
      <c r="I160"/>
      <c r="J160"/>
      <c r="K160"/>
      <c r="L160"/>
      <c r="M160"/>
      <c r="N160" s="222"/>
      <c r="O160" s="222"/>
      <c r="P160" s="222"/>
      <c r="Q160" s="222"/>
      <c r="R160" s="222"/>
      <c r="S160" s="131"/>
      <c r="T160" s="131"/>
      <c r="U160" s="131"/>
      <c r="V160" s="131"/>
    </row>
    <row r="161" spans="1:22" x14ac:dyDescent="0.2">
      <c r="A161"/>
      <c r="B161"/>
      <c r="C161"/>
      <c r="D161"/>
      <c r="E161"/>
      <c r="F161"/>
      <c r="G161"/>
      <c r="H161"/>
      <c r="I161"/>
      <c r="J161"/>
      <c r="K161"/>
      <c r="L161"/>
      <c r="M161"/>
      <c r="N161" s="222"/>
      <c r="O161" s="222"/>
      <c r="P161" s="222"/>
      <c r="Q161" s="222"/>
      <c r="R161" s="222"/>
      <c r="S161" s="131"/>
      <c r="T161" s="131"/>
      <c r="U161" s="131"/>
      <c r="V161" s="131"/>
    </row>
    <row r="162" spans="1:22" x14ac:dyDescent="0.2">
      <c r="A162"/>
      <c r="B162"/>
      <c r="C162"/>
      <c r="D162"/>
      <c r="E162"/>
      <c r="F162"/>
      <c r="G162"/>
      <c r="H162"/>
      <c r="I162"/>
      <c r="J162"/>
      <c r="K162"/>
      <c r="L162"/>
      <c r="M162"/>
      <c r="N162" s="222"/>
      <c r="O162" s="222"/>
      <c r="P162" s="222"/>
      <c r="Q162" s="222"/>
      <c r="R162" s="222"/>
      <c r="S162" s="131"/>
      <c r="T162" s="131"/>
      <c r="U162" s="131"/>
      <c r="V162" s="131"/>
    </row>
    <row r="163" spans="1:22" x14ac:dyDescent="0.2">
      <c r="A163"/>
      <c r="B163"/>
      <c r="C163"/>
      <c r="D163"/>
      <c r="E163"/>
      <c r="F163"/>
      <c r="G163"/>
      <c r="H163"/>
      <c r="I163"/>
      <c r="J163"/>
      <c r="K163"/>
      <c r="L163"/>
      <c r="M163"/>
      <c r="N163" s="222"/>
      <c r="O163" s="222"/>
      <c r="P163" s="222"/>
      <c r="Q163" s="222"/>
      <c r="R163" s="222"/>
      <c r="S163" s="131"/>
      <c r="T163" s="131"/>
      <c r="U163" s="131"/>
      <c r="V163" s="131"/>
    </row>
    <row r="164" spans="1:22" x14ac:dyDescent="0.2">
      <c r="A164"/>
      <c r="B164"/>
      <c r="C164"/>
      <c r="D164"/>
      <c r="E164"/>
      <c r="F164"/>
      <c r="G164"/>
      <c r="H164"/>
      <c r="I164"/>
      <c r="J164"/>
      <c r="K164"/>
      <c r="L164"/>
      <c r="M164"/>
      <c r="N164" s="222"/>
      <c r="O164" s="222"/>
      <c r="P164" s="222"/>
      <c r="Q164" s="222"/>
      <c r="R164" s="222"/>
      <c r="S164" s="131"/>
      <c r="T164" s="131"/>
      <c r="U164" s="131"/>
      <c r="V164" s="131"/>
    </row>
    <row r="165" spans="1:22" x14ac:dyDescent="0.2">
      <c r="A165"/>
      <c r="B165"/>
      <c r="C165"/>
      <c r="D165"/>
      <c r="E165"/>
      <c r="F165"/>
      <c r="G165"/>
      <c r="H165"/>
      <c r="I165"/>
      <c r="J165"/>
      <c r="K165"/>
      <c r="L165"/>
      <c r="M165"/>
      <c r="N165" s="222"/>
      <c r="O165" s="222"/>
      <c r="P165" s="222"/>
      <c r="Q165" s="222"/>
      <c r="R165" s="222"/>
      <c r="S165" s="131"/>
      <c r="T165" s="131"/>
      <c r="U165" s="131"/>
      <c r="V165" s="131"/>
    </row>
    <row r="166" spans="1:22" x14ac:dyDescent="0.2">
      <c r="A166"/>
      <c r="B166"/>
      <c r="C166"/>
      <c r="D166"/>
      <c r="E166"/>
      <c r="F166"/>
      <c r="G166"/>
      <c r="H166"/>
      <c r="I166"/>
      <c r="J166"/>
      <c r="K166"/>
      <c r="L166"/>
      <c r="M166"/>
      <c r="N166" s="222"/>
      <c r="O166" s="222"/>
      <c r="P166" s="222"/>
      <c r="Q166" s="222"/>
      <c r="R166" s="222"/>
      <c r="S166" s="131"/>
      <c r="T166" s="131"/>
      <c r="U166" s="131"/>
      <c r="V166" s="131"/>
    </row>
    <row r="167" spans="1:22" x14ac:dyDescent="0.2">
      <c r="A167"/>
      <c r="B167"/>
      <c r="C167"/>
      <c r="D167"/>
      <c r="E167"/>
      <c r="F167"/>
      <c r="G167"/>
      <c r="H167"/>
      <c r="I167"/>
      <c r="J167"/>
      <c r="K167"/>
      <c r="L167"/>
      <c r="M167"/>
      <c r="N167" s="222"/>
      <c r="O167" s="222"/>
      <c r="P167" s="222"/>
      <c r="Q167" s="222"/>
      <c r="R167" s="222"/>
      <c r="S167" s="131"/>
      <c r="T167" s="131"/>
      <c r="U167" s="131"/>
      <c r="V167" s="131"/>
    </row>
    <row r="168" spans="1:22" x14ac:dyDescent="0.2">
      <c r="A168"/>
      <c r="B168"/>
      <c r="C168"/>
      <c r="D168"/>
      <c r="E168"/>
      <c r="F168"/>
      <c r="G168"/>
      <c r="H168"/>
      <c r="I168"/>
      <c r="J168"/>
      <c r="K168"/>
      <c r="L168"/>
      <c r="M168"/>
      <c r="N168" s="222"/>
      <c r="O168" s="222"/>
      <c r="P168" s="222"/>
      <c r="Q168" s="222"/>
      <c r="R168" s="222"/>
      <c r="S168" s="131"/>
      <c r="T168" s="131"/>
      <c r="U168" s="131"/>
      <c r="V168" s="131"/>
    </row>
    <row r="169" spans="1:22" x14ac:dyDescent="0.2">
      <c r="A169"/>
      <c r="B169"/>
      <c r="C169"/>
      <c r="D169"/>
      <c r="E169"/>
      <c r="F169"/>
      <c r="G169"/>
      <c r="H169"/>
      <c r="I169"/>
      <c r="J169"/>
      <c r="K169"/>
      <c r="L169"/>
      <c r="M169"/>
      <c r="N169" s="222"/>
      <c r="O169" s="222"/>
      <c r="P169" s="222"/>
      <c r="Q169" s="222"/>
      <c r="R169" s="222"/>
      <c r="S169" s="131"/>
      <c r="T169" s="131"/>
      <c r="U169" s="131"/>
      <c r="V169" s="131"/>
    </row>
    <row r="170" spans="1:22" x14ac:dyDescent="0.2">
      <c r="A170"/>
      <c r="B170"/>
      <c r="C170"/>
      <c r="D170"/>
      <c r="E170"/>
      <c r="F170"/>
      <c r="G170"/>
      <c r="H170"/>
      <c r="I170"/>
      <c r="J170"/>
      <c r="K170"/>
      <c r="L170"/>
      <c r="M170"/>
      <c r="N170" s="222"/>
      <c r="O170" s="222"/>
      <c r="P170" s="222"/>
      <c r="Q170" s="222"/>
      <c r="R170" s="222"/>
      <c r="S170" s="131"/>
      <c r="T170" s="131"/>
      <c r="U170" s="131"/>
      <c r="V170" s="131"/>
    </row>
    <row r="171" spans="1:22" x14ac:dyDescent="0.2">
      <c r="A171"/>
      <c r="B171"/>
      <c r="C171"/>
      <c r="D171"/>
      <c r="E171"/>
      <c r="F171"/>
      <c r="G171"/>
      <c r="H171"/>
      <c r="I171"/>
      <c r="J171"/>
      <c r="K171"/>
      <c r="L171"/>
      <c r="M171"/>
      <c r="N171" s="222"/>
      <c r="O171" s="222"/>
      <c r="P171" s="222"/>
      <c r="Q171" s="222"/>
      <c r="R171" s="222"/>
      <c r="S171" s="131"/>
      <c r="T171" s="131"/>
      <c r="U171" s="131"/>
      <c r="V171" s="131"/>
    </row>
    <row r="172" spans="1:22" x14ac:dyDescent="0.2">
      <c r="A172"/>
      <c r="B172"/>
      <c r="C172"/>
      <c r="D172"/>
      <c r="E172"/>
      <c r="F172"/>
      <c r="G172"/>
      <c r="H172"/>
      <c r="I172"/>
      <c r="J172"/>
      <c r="K172"/>
      <c r="L172"/>
      <c r="M172"/>
      <c r="N172" s="222"/>
      <c r="O172" s="222"/>
      <c r="P172" s="222"/>
      <c r="Q172" s="222"/>
      <c r="R172" s="222"/>
      <c r="S172" s="131"/>
      <c r="T172" s="131"/>
      <c r="U172" s="131"/>
      <c r="V172" s="131"/>
    </row>
    <row r="173" spans="1:22" x14ac:dyDescent="0.2">
      <c r="A173"/>
      <c r="B173"/>
      <c r="C173"/>
      <c r="D173"/>
      <c r="E173"/>
      <c r="F173"/>
      <c r="G173"/>
      <c r="H173"/>
      <c r="I173"/>
      <c r="J173"/>
      <c r="K173"/>
      <c r="L173"/>
      <c r="M173"/>
      <c r="N173" s="222"/>
      <c r="O173" s="222"/>
      <c r="P173" s="222"/>
      <c r="Q173" s="222"/>
      <c r="R173" s="222"/>
      <c r="S173" s="131"/>
      <c r="T173" s="131"/>
      <c r="U173" s="131"/>
      <c r="V173" s="131"/>
    </row>
    <row r="174" spans="1:22" x14ac:dyDescent="0.2">
      <c r="A174"/>
      <c r="B174"/>
      <c r="C174"/>
      <c r="D174"/>
      <c r="E174"/>
      <c r="F174"/>
      <c r="G174"/>
      <c r="H174"/>
      <c r="I174"/>
      <c r="J174"/>
      <c r="K174"/>
      <c r="L174"/>
      <c r="M174"/>
      <c r="N174" s="222"/>
      <c r="O174" s="222"/>
      <c r="P174" s="222"/>
      <c r="Q174" s="222"/>
      <c r="R174" s="222"/>
      <c r="S174" s="131"/>
      <c r="T174" s="131"/>
      <c r="U174" s="131"/>
      <c r="V174" s="131"/>
    </row>
    <row r="175" spans="1:22" x14ac:dyDescent="0.2">
      <c r="A175"/>
      <c r="B175"/>
      <c r="C175"/>
      <c r="D175"/>
      <c r="E175"/>
      <c r="F175"/>
      <c r="G175"/>
      <c r="H175"/>
      <c r="I175"/>
      <c r="J175"/>
      <c r="K175"/>
      <c r="L175"/>
      <c r="M175"/>
      <c r="N175" s="222"/>
      <c r="O175" s="222"/>
      <c r="P175" s="222"/>
      <c r="Q175" s="222"/>
      <c r="R175" s="222"/>
      <c r="S175" s="131"/>
      <c r="T175" s="131"/>
      <c r="U175" s="131"/>
      <c r="V175" s="131"/>
    </row>
    <row r="176" spans="1:22" x14ac:dyDescent="0.2">
      <c r="A176"/>
      <c r="B176"/>
      <c r="C176"/>
      <c r="D176"/>
      <c r="E176"/>
      <c r="F176"/>
      <c r="G176"/>
      <c r="H176"/>
      <c r="I176"/>
      <c r="J176"/>
      <c r="K176"/>
      <c r="L176"/>
      <c r="M176"/>
      <c r="N176" s="222"/>
      <c r="O176" s="222"/>
      <c r="P176" s="222"/>
      <c r="Q176" s="222"/>
      <c r="R176" s="222"/>
      <c r="S176" s="131"/>
      <c r="T176" s="131"/>
      <c r="U176" s="131"/>
      <c r="V176" s="131"/>
    </row>
    <row r="177" spans="1:22" x14ac:dyDescent="0.2">
      <c r="A177"/>
      <c r="B177"/>
      <c r="C177"/>
      <c r="D177"/>
      <c r="E177"/>
      <c r="F177"/>
      <c r="G177"/>
      <c r="H177"/>
      <c r="I177"/>
      <c r="J177"/>
      <c r="K177"/>
      <c r="L177"/>
      <c r="M177"/>
      <c r="N177" s="222"/>
      <c r="O177" s="222"/>
      <c r="P177" s="222"/>
      <c r="Q177" s="222"/>
      <c r="R177" s="222"/>
      <c r="S177" s="131"/>
      <c r="T177" s="131"/>
      <c r="U177" s="131"/>
      <c r="V177" s="131"/>
    </row>
    <row r="178" spans="1:22" x14ac:dyDescent="0.2">
      <c r="A178"/>
      <c r="B178"/>
      <c r="C178"/>
      <c r="D178"/>
      <c r="E178"/>
      <c r="F178"/>
      <c r="G178"/>
      <c r="H178"/>
      <c r="I178"/>
      <c r="J178"/>
      <c r="K178"/>
      <c r="L178"/>
      <c r="M178"/>
      <c r="N178" s="222"/>
      <c r="O178" s="222"/>
      <c r="P178" s="222"/>
      <c r="Q178" s="222"/>
      <c r="R178" s="222"/>
      <c r="S178" s="131"/>
      <c r="T178" s="131"/>
      <c r="U178" s="131"/>
      <c r="V178" s="131"/>
    </row>
    <row r="179" spans="1:22" x14ac:dyDescent="0.2">
      <c r="A179"/>
      <c r="B179"/>
      <c r="C179"/>
      <c r="D179"/>
      <c r="E179"/>
      <c r="F179"/>
      <c r="G179"/>
      <c r="H179"/>
      <c r="I179"/>
      <c r="J179"/>
      <c r="K179"/>
      <c r="L179"/>
      <c r="M179"/>
      <c r="N179" s="222"/>
      <c r="O179" s="222"/>
      <c r="P179" s="222"/>
      <c r="Q179" s="222"/>
      <c r="R179" s="222"/>
      <c r="S179" s="131"/>
      <c r="T179" s="131"/>
      <c r="U179" s="131"/>
      <c r="V179" s="131"/>
    </row>
    <row r="180" spans="1:22" x14ac:dyDescent="0.2">
      <c r="A180"/>
      <c r="B180"/>
      <c r="C180"/>
      <c r="D180"/>
      <c r="E180"/>
      <c r="F180"/>
      <c r="G180"/>
      <c r="H180"/>
      <c r="I180"/>
      <c r="J180"/>
      <c r="K180"/>
      <c r="L180"/>
      <c r="M180"/>
      <c r="N180" s="222"/>
      <c r="O180" s="222"/>
      <c r="P180" s="222"/>
      <c r="Q180" s="222"/>
      <c r="R180" s="222"/>
      <c r="S180" s="131"/>
      <c r="T180" s="131"/>
      <c r="U180" s="131"/>
      <c r="V180" s="131"/>
    </row>
    <row r="181" spans="1:22" x14ac:dyDescent="0.2">
      <c r="A181"/>
      <c r="B181"/>
      <c r="C181"/>
      <c r="D181"/>
      <c r="E181"/>
      <c r="F181"/>
      <c r="G181"/>
      <c r="H181"/>
      <c r="I181"/>
      <c r="J181"/>
      <c r="K181"/>
      <c r="L181"/>
      <c r="M181"/>
      <c r="N181" s="222"/>
      <c r="O181" s="222"/>
      <c r="P181" s="222"/>
      <c r="Q181" s="222"/>
      <c r="R181" s="222"/>
      <c r="S181" s="131"/>
      <c r="T181" s="131"/>
      <c r="U181" s="131"/>
      <c r="V181" s="131"/>
    </row>
    <row r="182" spans="1:22" x14ac:dyDescent="0.2">
      <c r="A182"/>
      <c r="B182"/>
      <c r="C182"/>
      <c r="D182"/>
      <c r="E182"/>
      <c r="F182"/>
      <c r="G182"/>
      <c r="H182"/>
      <c r="I182"/>
      <c r="J182"/>
      <c r="K182"/>
      <c r="L182"/>
      <c r="M182"/>
      <c r="N182" s="222"/>
      <c r="O182" s="222"/>
      <c r="P182" s="222"/>
      <c r="Q182" s="222"/>
      <c r="R182" s="222"/>
      <c r="S182" s="131"/>
      <c r="T182" s="131"/>
      <c r="U182" s="131"/>
      <c r="V182" s="131"/>
    </row>
    <row r="183" spans="1:22" x14ac:dyDescent="0.2">
      <c r="A183"/>
      <c r="B183"/>
      <c r="C183"/>
      <c r="D183"/>
      <c r="E183"/>
      <c r="F183"/>
      <c r="G183"/>
      <c r="H183"/>
      <c r="I183"/>
      <c r="J183"/>
      <c r="K183"/>
      <c r="L183"/>
      <c r="M183"/>
      <c r="N183" s="222"/>
      <c r="O183" s="222"/>
      <c r="P183" s="222"/>
      <c r="Q183" s="222"/>
      <c r="R183" s="222"/>
      <c r="S183" s="131"/>
      <c r="T183" s="131"/>
      <c r="U183" s="131"/>
      <c r="V183" s="131"/>
    </row>
    <row r="184" spans="1:22" x14ac:dyDescent="0.2">
      <c r="A184"/>
      <c r="B184"/>
      <c r="C184"/>
      <c r="D184"/>
      <c r="E184"/>
      <c r="F184"/>
      <c r="G184"/>
      <c r="H184"/>
      <c r="I184"/>
      <c r="J184"/>
      <c r="K184"/>
      <c r="L184"/>
      <c r="M184"/>
      <c r="N184" s="222"/>
      <c r="O184" s="222"/>
      <c r="P184" s="222"/>
      <c r="Q184" s="222"/>
      <c r="R184" s="222"/>
      <c r="S184" s="131"/>
      <c r="T184" s="131"/>
      <c r="U184" s="131"/>
      <c r="V184" s="131"/>
    </row>
    <row r="185" spans="1:22" x14ac:dyDescent="0.2">
      <c r="A185"/>
      <c r="B185"/>
      <c r="C185"/>
      <c r="D185"/>
      <c r="E185"/>
      <c r="F185"/>
      <c r="G185"/>
      <c r="H185"/>
      <c r="I185"/>
      <c r="J185"/>
      <c r="K185"/>
      <c r="L185"/>
      <c r="M185"/>
      <c r="N185" s="222"/>
      <c r="O185" s="222"/>
      <c r="P185" s="222"/>
      <c r="Q185" s="222"/>
      <c r="R185" s="222"/>
      <c r="S185" s="131"/>
      <c r="T185" s="131"/>
      <c r="U185" s="131"/>
      <c r="V185" s="131"/>
    </row>
    <row r="186" spans="1:22" x14ac:dyDescent="0.2">
      <c r="A186"/>
      <c r="B186"/>
      <c r="C186"/>
      <c r="D186"/>
      <c r="E186"/>
      <c r="F186"/>
      <c r="G186"/>
      <c r="H186"/>
      <c r="I186"/>
      <c r="J186"/>
      <c r="K186"/>
      <c r="L186"/>
      <c r="M186"/>
      <c r="N186" s="222"/>
      <c r="O186" s="222"/>
      <c r="P186" s="222"/>
      <c r="Q186" s="222"/>
      <c r="R186" s="222"/>
      <c r="S186" s="131"/>
      <c r="T186" s="131"/>
      <c r="U186" s="131"/>
      <c r="V186" s="131"/>
    </row>
    <row r="187" spans="1:22" x14ac:dyDescent="0.2">
      <c r="A187"/>
      <c r="B187"/>
      <c r="C187"/>
      <c r="D187"/>
      <c r="E187"/>
      <c r="F187"/>
      <c r="G187"/>
      <c r="H187"/>
      <c r="I187"/>
      <c r="J187"/>
      <c r="K187"/>
      <c r="L187"/>
      <c r="M187"/>
      <c r="N187" s="222"/>
      <c r="O187" s="222"/>
      <c r="P187" s="222"/>
      <c r="Q187" s="222"/>
      <c r="R187" s="222"/>
      <c r="S187" s="131"/>
      <c r="T187" s="131"/>
      <c r="U187" s="131"/>
      <c r="V187" s="131"/>
    </row>
    <row r="188" spans="1:22" x14ac:dyDescent="0.2">
      <c r="A188"/>
      <c r="B188"/>
      <c r="C188"/>
      <c r="D188"/>
      <c r="E188"/>
      <c r="F188"/>
      <c r="G188"/>
      <c r="H188"/>
      <c r="I188"/>
      <c r="J188"/>
      <c r="K188"/>
      <c r="L188"/>
      <c r="M188"/>
      <c r="N188" s="222"/>
      <c r="O188" s="222"/>
      <c r="P188" s="222"/>
      <c r="Q188" s="222"/>
      <c r="R188" s="222"/>
      <c r="S188" s="131"/>
      <c r="T188" s="131"/>
      <c r="U188" s="131"/>
      <c r="V188" s="131"/>
    </row>
    <row r="189" spans="1:22" x14ac:dyDescent="0.2">
      <c r="A189"/>
      <c r="B189"/>
      <c r="C189"/>
      <c r="D189"/>
      <c r="E189"/>
      <c r="F189"/>
      <c r="G189"/>
      <c r="H189"/>
      <c r="I189"/>
      <c r="J189"/>
      <c r="K189"/>
      <c r="L189"/>
      <c r="M189"/>
      <c r="N189" s="222"/>
      <c r="O189" s="222"/>
      <c r="P189" s="222"/>
      <c r="Q189" s="222"/>
      <c r="R189" s="222"/>
      <c r="S189" s="131"/>
      <c r="T189" s="131"/>
      <c r="U189" s="131"/>
      <c r="V189" s="131"/>
    </row>
    <row r="190" spans="1:22" x14ac:dyDescent="0.2">
      <c r="A190"/>
      <c r="B190"/>
      <c r="C190"/>
      <c r="D190"/>
      <c r="E190"/>
      <c r="F190"/>
      <c r="G190"/>
      <c r="H190"/>
      <c r="I190"/>
      <c r="J190"/>
      <c r="K190"/>
      <c r="L190"/>
      <c r="M190"/>
      <c r="N190" s="222"/>
      <c r="O190" s="222"/>
      <c r="P190" s="222"/>
      <c r="Q190" s="222"/>
      <c r="R190" s="222"/>
      <c r="S190" s="131"/>
      <c r="T190" s="131"/>
      <c r="U190" s="131"/>
      <c r="V190" s="131"/>
    </row>
    <row r="191" spans="1:22" x14ac:dyDescent="0.2">
      <c r="A191"/>
      <c r="B191"/>
      <c r="C191"/>
      <c r="D191"/>
      <c r="E191"/>
      <c r="F191"/>
      <c r="G191"/>
      <c r="H191"/>
      <c r="I191"/>
      <c r="J191"/>
      <c r="K191"/>
      <c r="L191"/>
      <c r="M191"/>
      <c r="N191" s="222"/>
      <c r="O191" s="222"/>
      <c r="P191" s="222"/>
      <c r="Q191" s="222"/>
      <c r="R191" s="222"/>
      <c r="S191" s="131"/>
      <c r="T191" s="131"/>
      <c r="U191" s="131"/>
      <c r="V191" s="131"/>
    </row>
    <row r="192" spans="1:22" x14ac:dyDescent="0.2">
      <c r="A192"/>
      <c r="B192"/>
      <c r="C192"/>
      <c r="D192"/>
      <c r="E192"/>
      <c r="F192"/>
      <c r="G192"/>
      <c r="H192"/>
      <c r="I192"/>
      <c r="J192"/>
      <c r="K192"/>
      <c r="L192"/>
      <c r="M192"/>
      <c r="N192" s="222"/>
      <c r="O192" s="222"/>
      <c r="P192" s="222"/>
      <c r="Q192" s="222"/>
      <c r="R192" s="222"/>
      <c r="S192" s="131"/>
      <c r="T192" s="131"/>
      <c r="U192" s="131"/>
      <c r="V192" s="131"/>
    </row>
    <row r="193" spans="1:22" x14ac:dyDescent="0.2">
      <c r="A193"/>
      <c r="B193"/>
      <c r="C193"/>
      <c r="D193"/>
      <c r="E193"/>
      <c r="F193"/>
      <c r="G193"/>
      <c r="H193"/>
      <c r="I193"/>
      <c r="J193"/>
      <c r="K193"/>
      <c r="L193"/>
      <c r="M193"/>
      <c r="N193" s="222"/>
      <c r="O193" s="222"/>
      <c r="P193" s="222"/>
      <c r="Q193" s="222"/>
      <c r="R193" s="222"/>
      <c r="S193" s="131"/>
      <c r="T193" s="131"/>
      <c r="U193" s="131"/>
      <c r="V193" s="131"/>
    </row>
    <row r="194" spans="1:22" x14ac:dyDescent="0.2">
      <c r="A194"/>
      <c r="B194"/>
      <c r="C194"/>
      <c r="D194"/>
      <c r="E194"/>
      <c r="F194"/>
      <c r="G194"/>
      <c r="H194"/>
      <c r="I194"/>
      <c r="J194"/>
      <c r="K194"/>
      <c r="L194"/>
      <c r="M194"/>
      <c r="N194" s="222"/>
      <c r="O194" s="222"/>
      <c r="P194" s="222"/>
      <c r="Q194" s="222"/>
      <c r="R194" s="222"/>
      <c r="S194" s="131"/>
      <c r="T194" s="131"/>
      <c r="U194" s="131"/>
      <c r="V194" s="131"/>
    </row>
    <row r="195" spans="1:22" x14ac:dyDescent="0.2">
      <c r="A195"/>
      <c r="B195"/>
      <c r="C195"/>
      <c r="D195"/>
      <c r="E195"/>
      <c r="F195"/>
      <c r="G195"/>
      <c r="H195"/>
      <c r="I195"/>
      <c r="J195"/>
      <c r="K195"/>
      <c r="L195"/>
      <c r="M195"/>
      <c r="N195" s="222"/>
      <c r="O195" s="222"/>
      <c r="P195" s="222"/>
      <c r="Q195" s="222"/>
      <c r="R195" s="222"/>
      <c r="S195" s="131"/>
      <c r="T195" s="131"/>
      <c r="U195" s="131"/>
      <c r="V195" s="131"/>
    </row>
    <row r="196" spans="1:22" x14ac:dyDescent="0.2">
      <c r="A196"/>
      <c r="B196"/>
      <c r="C196"/>
      <c r="D196"/>
      <c r="E196"/>
      <c r="F196"/>
      <c r="G196"/>
      <c r="H196"/>
      <c r="I196"/>
      <c r="J196"/>
      <c r="K196"/>
      <c r="L196"/>
      <c r="M196"/>
      <c r="N196" s="222"/>
      <c r="O196" s="222"/>
      <c r="P196" s="222"/>
      <c r="Q196" s="222"/>
      <c r="R196" s="222"/>
      <c r="S196" s="131"/>
      <c r="T196" s="131"/>
      <c r="U196" s="131"/>
      <c r="V196" s="131"/>
    </row>
    <row r="197" spans="1:22" x14ac:dyDescent="0.2">
      <c r="A197"/>
      <c r="B197"/>
      <c r="C197"/>
      <c r="D197"/>
      <c r="E197"/>
      <c r="F197"/>
      <c r="G197"/>
      <c r="H197"/>
      <c r="I197"/>
      <c r="J197"/>
      <c r="K197"/>
      <c r="L197"/>
      <c r="M197"/>
      <c r="N197" s="222"/>
      <c r="O197" s="222"/>
      <c r="P197" s="222"/>
      <c r="Q197" s="222"/>
      <c r="R197" s="222"/>
      <c r="S197" s="131"/>
      <c r="T197" s="131"/>
      <c r="U197" s="131"/>
      <c r="V197" s="131"/>
    </row>
    <row r="198" spans="1:22" x14ac:dyDescent="0.2">
      <c r="A198"/>
      <c r="B198"/>
      <c r="C198"/>
      <c r="D198"/>
      <c r="E198"/>
      <c r="F198"/>
      <c r="G198"/>
      <c r="H198"/>
      <c r="I198"/>
      <c r="J198"/>
      <c r="K198"/>
      <c r="L198"/>
      <c r="M198"/>
      <c r="N198" s="222"/>
      <c r="O198" s="222"/>
      <c r="P198" s="222"/>
      <c r="Q198" s="222"/>
      <c r="R198" s="222"/>
      <c r="S198" s="131"/>
      <c r="T198" s="131"/>
      <c r="U198" s="131"/>
      <c r="V198" s="131"/>
    </row>
    <row r="199" spans="1:22" x14ac:dyDescent="0.2">
      <c r="A199"/>
      <c r="B199"/>
      <c r="C199"/>
      <c r="D199"/>
      <c r="E199"/>
      <c r="F199"/>
      <c r="G199"/>
      <c r="H199"/>
      <c r="I199"/>
      <c r="J199"/>
      <c r="K199"/>
      <c r="L199"/>
      <c r="M199"/>
      <c r="N199" s="222"/>
      <c r="O199" s="222"/>
      <c r="P199" s="222"/>
      <c r="Q199" s="222"/>
      <c r="R199" s="222"/>
      <c r="S199" s="131"/>
      <c r="T199" s="131"/>
      <c r="U199" s="131"/>
      <c r="V199" s="131"/>
    </row>
    <row r="200" spans="1:22" x14ac:dyDescent="0.2">
      <c r="A200"/>
      <c r="B200"/>
      <c r="C200"/>
      <c r="D200"/>
      <c r="E200"/>
      <c r="F200"/>
      <c r="G200"/>
      <c r="H200"/>
      <c r="I200"/>
      <c r="J200"/>
      <c r="K200"/>
      <c r="L200"/>
      <c r="M200"/>
      <c r="N200" s="222"/>
      <c r="O200" s="222"/>
      <c r="P200" s="222"/>
      <c r="Q200" s="222"/>
      <c r="R200" s="222"/>
      <c r="S200" s="131"/>
      <c r="T200" s="131"/>
      <c r="U200" s="131"/>
      <c r="V200" s="131"/>
    </row>
    <row r="201" spans="1:22" x14ac:dyDescent="0.2">
      <c r="A201"/>
      <c r="B201"/>
      <c r="C201"/>
      <c r="D201"/>
      <c r="E201"/>
      <c r="F201"/>
      <c r="G201"/>
      <c r="H201"/>
      <c r="I201"/>
      <c r="J201"/>
      <c r="K201"/>
      <c r="L201"/>
      <c r="M201"/>
      <c r="N201" s="222"/>
      <c r="O201" s="222"/>
      <c r="P201" s="222"/>
      <c r="Q201" s="222"/>
      <c r="R201" s="222"/>
      <c r="S201" s="131"/>
      <c r="T201" s="131"/>
      <c r="U201" s="131"/>
      <c r="V201" s="131"/>
    </row>
    <row r="202" spans="1:22" x14ac:dyDescent="0.2">
      <c r="A202"/>
      <c r="B202"/>
      <c r="C202"/>
      <c r="D202"/>
      <c r="E202"/>
      <c r="F202"/>
      <c r="G202"/>
      <c r="H202"/>
      <c r="I202"/>
      <c r="J202"/>
      <c r="K202"/>
      <c r="L202"/>
      <c r="M202"/>
      <c r="N202" s="222"/>
      <c r="O202" s="222"/>
      <c r="P202" s="222"/>
      <c r="Q202" s="222"/>
      <c r="R202" s="222"/>
      <c r="S202" s="131"/>
      <c r="T202" s="131"/>
      <c r="U202" s="131"/>
      <c r="V202" s="131"/>
    </row>
    <row r="203" spans="1:22" x14ac:dyDescent="0.2">
      <c r="A203"/>
      <c r="B203"/>
      <c r="C203"/>
      <c r="D203"/>
      <c r="E203"/>
      <c r="F203"/>
      <c r="G203"/>
      <c r="H203"/>
      <c r="I203"/>
      <c r="J203"/>
      <c r="K203"/>
      <c r="L203"/>
      <c r="M203"/>
      <c r="N203" s="222"/>
      <c r="O203" s="222"/>
      <c r="P203" s="222"/>
      <c r="Q203" s="222"/>
      <c r="R203" s="222"/>
      <c r="S203" s="131"/>
      <c r="T203" s="131"/>
      <c r="U203" s="131"/>
      <c r="V203" s="131"/>
    </row>
    <row r="204" spans="1:22" x14ac:dyDescent="0.2">
      <c r="A204"/>
      <c r="B204"/>
      <c r="C204"/>
      <c r="D204"/>
      <c r="E204"/>
      <c r="F204"/>
      <c r="G204"/>
      <c r="H204"/>
      <c r="I204"/>
      <c r="J204"/>
      <c r="K204"/>
      <c r="L204"/>
      <c r="M204"/>
      <c r="N204" s="222"/>
      <c r="O204" s="222"/>
      <c r="P204" s="222"/>
      <c r="Q204" s="222"/>
      <c r="R204" s="222"/>
      <c r="S204" s="131"/>
      <c r="T204" s="131"/>
      <c r="U204" s="131"/>
      <c r="V204" s="131"/>
    </row>
    <row r="205" spans="1:22" x14ac:dyDescent="0.2">
      <c r="A205"/>
      <c r="B205"/>
      <c r="C205"/>
      <c r="D205"/>
      <c r="E205"/>
      <c r="F205"/>
      <c r="G205"/>
      <c r="H205"/>
      <c r="I205"/>
      <c r="J205"/>
      <c r="K205"/>
      <c r="L205"/>
      <c r="M205"/>
      <c r="N205" s="222"/>
      <c r="O205" s="222"/>
      <c r="P205" s="222"/>
      <c r="Q205" s="222"/>
      <c r="R205" s="222"/>
      <c r="S205" s="131"/>
      <c r="T205" s="131"/>
      <c r="U205" s="131"/>
      <c r="V205" s="131"/>
    </row>
    <row r="206" spans="1:22" x14ac:dyDescent="0.2">
      <c r="A206"/>
      <c r="B206"/>
      <c r="C206"/>
      <c r="D206"/>
      <c r="E206"/>
      <c r="F206"/>
      <c r="G206"/>
      <c r="H206"/>
      <c r="I206"/>
      <c r="J206"/>
      <c r="K206"/>
      <c r="L206"/>
      <c r="M206"/>
      <c r="N206" s="222"/>
      <c r="O206" s="222"/>
      <c r="P206" s="222"/>
      <c r="Q206" s="222"/>
      <c r="R206" s="222"/>
      <c r="S206" s="131"/>
      <c r="T206" s="131"/>
      <c r="U206" s="131"/>
      <c r="V206" s="131"/>
    </row>
    <row r="207" spans="1:22" x14ac:dyDescent="0.2">
      <c r="A207"/>
      <c r="B207"/>
      <c r="C207"/>
      <c r="D207"/>
      <c r="E207"/>
      <c r="F207"/>
      <c r="G207"/>
      <c r="H207"/>
      <c r="I207"/>
      <c r="J207"/>
      <c r="K207"/>
      <c r="L207"/>
      <c r="M207"/>
      <c r="N207" s="222"/>
      <c r="O207" s="222"/>
      <c r="P207" s="222"/>
      <c r="Q207" s="222"/>
      <c r="R207" s="222"/>
      <c r="S207" s="131"/>
      <c r="T207" s="131"/>
      <c r="U207" s="131"/>
      <c r="V207" s="131"/>
    </row>
    <row r="208" spans="1:22" x14ac:dyDescent="0.2">
      <c r="A208"/>
      <c r="B208"/>
      <c r="C208"/>
      <c r="D208"/>
      <c r="E208"/>
      <c r="F208"/>
      <c r="G208"/>
      <c r="H208"/>
      <c r="I208"/>
      <c r="J208"/>
      <c r="K208"/>
      <c r="L208"/>
      <c r="M208"/>
      <c r="N208" s="222"/>
      <c r="O208" s="222"/>
      <c r="P208" s="222"/>
      <c r="Q208" s="222"/>
      <c r="R208" s="222"/>
      <c r="S208" s="131"/>
      <c r="T208" s="131"/>
      <c r="U208" s="131"/>
      <c r="V208" s="131"/>
    </row>
    <row r="209" spans="1:22" x14ac:dyDescent="0.2">
      <c r="A209"/>
      <c r="B209"/>
      <c r="C209"/>
      <c r="D209"/>
      <c r="E209"/>
      <c r="F209"/>
      <c r="G209"/>
      <c r="H209"/>
      <c r="I209"/>
      <c r="J209"/>
      <c r="K209"/>
      <c r="L209"/>
      <c r="M209"/>
      <c r="N209" s="222"/>
      <c r="O209" s="222"/>
      <c r="P209" s="222"/>
      <c r="Q209" s="222"/>
      <c r="R209" s="222"/>
      <c r="S209" s="131"/>
      <c r="T209" s="131"/>
      <c r="U209" s="131"/>
      <c r="V209" s="131"/>
    </row>
    <row r="210" spans="1:22" x14ac:dyDescent="0.2">
      <c r="A210"/>
      <c r="B210"/>
      <c r="C210"/>
      <c r="D210"/>
      <c r="E210"/>
      <c r="F210"/>
      <c r="G210"/>
      <c r="H210"/>
      <c r="I210"/>
      <c r="J210"/>
      <c r="K210"/>
      <c r="L210"/>
      <c r="M210"/>
      <c r="N210" s="222"/>
      <c r="O210" s="222"/>
      <c r="P210" s="222"/>
      <c r="Q210" s="222"/>
      <c r="R210" s="222"/>
      <c r="S210" s="131"/>
      <c r="T210" s="131"/>
      <c r="U210" s="131"/>
      <c r="V210" s="131"/>
    </row>
    <row r="211" spans="1:22" x14ac:dyDescent="0.2">
      <c r="A211"/>
      <c r="B211"/>
      <c r="C211"/>
      <c r="D211"/>
      <c r="E211"/>
      <c r="F211"/>
      <c r="G211"/>
      <c r="H211"/>
      <c r="I211"/>
      <c r="J211"/>
      <c r="K211"/>
      <c r="L211"/>
      <c r="M211"/>
      <c r="N211" s="222"/>
      <c r="O211" s="222"/>
      <c r="P211" s="222"/>
      <c r="Q211" s="222"/>
      <c r="R211" s="222"/>
      <c r="S211" s="131"/>
      <c r="T211" s="131"/>
      <c r="U211" s="131"/>
      <c r="V211" s="131"/>
    </row>
    <row r="212" spans="1:22" x14ac:dyDescent="0.2">
      <c r="A212"/>
      <c r="B212"/>
      <c r="C212"/>
      <c r="D212"/>
      <c r="E212"/>
      <c r="F212"/>
      <c r="G212"/>
      <c r="H212"/>
      <c r="I212"/>
      <c r="J212"/>
      <c r="K212"/>
      <c r="L212"/>
      <c r="M212"/>
      <c r="N212" s="222"/>
      <c r="O212" s="222"/>
      <c r="P212" s="222"/>
      <c r="Q212" s="222"/>
      <c r="R212" s="222"/>
      <c r="S212" s="131"/>
      <c r="T212" s="131"/>
      <c r="U212" s="131"/>
      <c r="V212" s="131"/>
    </row>
    <row r="213" spans="1:22" x14ac:dyDescent="0.2">
      <c r="A213"/>
      <c r="B213"/>
      <c r="C213"/>
      <c r="D213"/>
      <c r="E213"/>
      <c r="F213"/>
      <c r="G213"/>
      <c r="H213"/>
      <c r="I213"/>
      <c r="J213"/>
      <c r="K213"/>
      <c r="L213"/>
      <c r="M213"/>
      <c r="N213" s="222"/>
      <c r="O213" s="222"/>
      <c r="P213" s="222"/>
      <c r="Q213" s="222"/>
      <c r="R213" s="222"/>
      <c r="S213" s="131"/>
      <c r="T213" s="131"/>
      <c r="U213" s="131"/>
      <c r="V213" s="131"/>
    </row>
    <row r="214" spans="1:22" x14ac:dyDescent="0.2">
      <c r="A214"/>
      <c r="B214"/>
      <c r="C214"/>
      <c r="D214"/>
      <c r="E214"/>
      <c r="F214"/>
      <c r="G214"/>
      <c r="H214"/>
      <c r="I214"/>
      <c r="J214"/>
      <c r="K214"/>
      <c r="L214"/>
      <c r="M214"/>
      <c r="N214" s="222"/>
      <c r="O214" s="222"/>
      <c r="P214" s="222"/>
      <c r="Q214" s="222"/>
      <c r="R214" s="222"/>
      <c r="S214" s="131"/>
      <c r="T214" s="131"/>
      <c r="U214" s="131"/>
      <c r="V214" s="131"/>
    </row>
    <row r="215" spans="1:22" x14ac:dyDescent="0.2">
      <c r="A215"/>
      <c r="B215"/>
      <c r="C215"/>
      <c r="D215"/>
      <c r="E215"/>
      <c r="F215"/>
      <c r="G215"/>
      <c r="H215"/>
      <c r="I215"/>
      <c r="J215"/>
      <c r="K215"/>
      <c r="L215"/>
      <c r="M215"/>
      <c r="N215" s="222"/>
      <c r="O215" s="222"/>
      <c r="P215" s="222"/>
      <c r="Q215" s="222"/>
      <c r="R215" s="222"/>
      <c r="S215" s="131"/>
      <c r="T215" s="131"/>
      <c r="U215" s="131"/>
      <c r="V215" s="131"/>
    </row>
    <row r="216" spans="1:22" x14ac:dyDescent="0.2">
      <c r="A216"/>
      <c r="B216"/>
      <c r="C216"/>
      <c r="D216"/>
      <c r="E216"/>
      <c r="F216"/>
      <c r="G216"/>
      <c r="H216"/>
      <c r="I216"/>
      <c r="J216"/>
      <c r="K216"/>
      <c r="L216"/>
      <c r="M216"/>
      <c r="N216" s="222"/>
      <c r="O216" s="222"/>
      <c r="P216" s="222"/>
      <c r="Q216" s="222"/>
      <c r="R216" s="222"/>
      <c r="S216" s="131"/>
      <c r="T216" s="131"/>
      <c r="U216" s="131"/>
      <c r="V216" s="131"/>
    </row>
    <row r="217" spans="1:22" x14ac:dyDescent="0.2">
      <c r="A217"/>
      <c r="B217"/>
      <c r="C217"/>
      <c r="D217"/>
      <c r="E217"/>
      <c r="F217"/>
      <c r="G217"/>
      <c r="H217"/>
      <c r="I217"/>
      <c r="J217"/>
      <c r="K217"/>
      <c r="L217"/>
      <c r="M217"/>
      <c r="N217" s="222"/>
      <c r="O217" s="222"/>
      <c r="P217" s="222"/>
      <c r="Q217" s="222"/>
      <c r="R217" s="222"/>
      <c r="S217" s="131"/>
      <c r="T217" s="131"/>
      <c r="U217" s="131"/>
      <c r="V217" s="131"/>
    </row>
    <row r="218" spans="1:22" x14ac:dyDescent="0.2">
      <c r="A218"/>
      <c r="B218"/>
      <c r="C218"/>
      <c r="D218"/>
      <c r="E218"/>
      <c r="F218"/>
      <c r="G218"/>
      <c r="H218"/>
      <c r="I218"/>
      <c r="J218"/>
      <c r="K218"/>
      <c r="L218"/>
      <c r="M218"/>
      <c r="N218" s="222"/>
      <c r="O218" s="222"/>
      <c r="P218" s="222"/>
      <c r="Q218" s="222"/>
      <c r="R218" s="222"/>
      <c r="S218" s="131"/>
      <c r="T218" s="131"/>
      <c r="U218" s="131"/>
      <c r="V218" s="131"/>
    </row>
    <row r="219" spans="1:22" x14ac:dyDescent="0.2">
      <c r="A219"/>
      <c r="B219"/>
      <c r="C219"/>
      <c r="D219"/>
      <c r="E219"/>
      <c r="F219"/>
      <c r="G219"/>
      <c r="H219"/>
      <c r="I219"/>
      <c r="J219"/>
      <c r="K219"/>
      <c r="L219"/>
      <c r="M219"/>
      <c r="N219" s="222"/>
      <c r="O219" s="222"/>
      <c r="P219" s="222"/>
      <c r="Q219" s="222"/>
      <c r="R219" s="222"/>
      <c r="S219" s="131"/>
      <c r="T219" s="131"/>
      <c r="U219" s="131"/>
      <c r="V219" s="131"/>
    </row>
    <row r="220" spans="1:22" x14ac:dyDescent="0.2">
      <c r="A220"/>
      <c r="B220"/>
      <c r="C220"/>
      <c r="D220"/>
      <c r="E220"/>
      <c r="F220"/>
      <c r="G220"/>
      <c r="H220"/>
      <c r="I220"/>
      <c r="J220"/>
      <c r="K220"/>
      <c r="L220"/>
      <c r="M220"/>
      <c r="N220" s="222"/>
      <c r="O220" s="222"/>
      <c r="P220" s="222"/>
      <c r="Q220" s="222"/>
      <c r="R220" s="222"/>
      <c r="S220" s="131"/>
      <c r="T220" s="131"/>
      <c r="U220" s="131"/>
      <c r="V220" s="131"/>
    </row>
    <row r="221" spans="1:22" x14ac:dyDescent="0.2">
      <c r="A221"/>
      <c r="B221"/>
      <c r="C221"/>
      <c r="D221"/>
      <c r="E221"/>
      <c r="F221"/>
      <c r="G221"/>
      <c r="H221"/>
      <c r="I221"/>
      <c r="J221"/>
      <c r="K221"/>
      <c r="L221"/>
      <c r="M221"/>
      <c r="N221" s="222"/>
      <c r="O221" s="222"/>
      <c r="P221" s="222"/>
      <c r="Q221" s="222"/>
      <c r="R221" s="222"/>
      <c r="S221" s="131"/>
      <c r="T221" s="131"/>
      <c r="U221" s="131"/>
      <c r="V221" s="131"/>
    </row>
    <row r="222" spans="1:22" x14ac:dyDescent="0.2">
      <c r="A222"/>
      <c r="B222"/>
      <c r="C222"/>
      <c r="D222"/>
      <c r="E222"/>
      <c r="F222"/>
      <c r="G222"/>
      <c r="H222"/>
      <c r="I222"/>
      <c r="J222"/>
      <c r="K222"/>
      <c r="L222"/>
      <c r="M222"/>
      <c r="N222" s="222"/>
      <c r="O222" s="222"/>
      <c r="P222" s="222"/>
      <c r="Q222" s="222"/>
      <c r="R222" s="222"/>
      <c r="S222" s="131"/>
      <c r="T222" s="131"/>
      <c r="U222" s="131"/>
      <c r="V222" s="131"/>
    </row>
    <row r="223" spans="1:22" x14ac:dyDescent="0.2">
      <c r="A223"/>
      <c r="B223"/>
      <c r="C223"/>
      <c r="D223"/>
      <c r="E223"/>
      <c r="F223"/>
      <c r="G223"/>
      <c r="H223"/>
      <c r="I223"/>
      <c r="J223"/>
      <c r="K223"/>
      <c r="L223"/>
      <c r="M223"/>
      <c r="N223" s="222"/>
      <c r="O223" s="222"/>
      <c r="P223" s="222"/>
      <c r="Q223" s="222"/>
      <c r="R223" s="222"/>
      <c r="S223" s="131"/>
      <c r="T223" s="131"/>
      <c r="U223" s="131"/>
      <c r="V223" s="131"/>
    </row>
    <row r="224" spans="1:22" x14ac:dyDescent="0.2">
      <c r="A224"/>
      <c r="B224"/>
      <c r="C224"/>
      <c r="D224"/>
      <c r="E224"/>
      <c r="F224"/>
      <c r="G224"/>
      <c r="H224"/>
      <c r="I224"/>
      <c r="J224"/>
      <c r="K224"/>
      <c r="L224"/>
      <c r="M224"/>
      <c r="N224" s="222"/>
      <c r="O224" s="222"/>
      <c r="P224" s="222"/>
      <c r="Q224" s="222"/>
      <c r="R224" s="222"/>
      <c r="S224" s="131"/>
      <c r="T224" s="131"/>
      <c r="U224" s="131"/>
      <c r="V224" s="131"/>
    </row>
    <row r="225" spans="1:22" x14ac:dyDescent="0.2">
      <c r="A225"/>
      <c r="B225"/>
      <c r="C225"/>
      <c r="D225"/>
      <c r="E225"/>
      <c r="F225"/>
      <c r="G225"/>
      <c r="H225"/>
      <c r="I225"/>
      <c r="J225"/>
      <c r="K225"/>
      <c r="L225"/>
      <c r="M225"/>
      <c r="N225" s="222"/>
      <c r="O225" s="222"/>
      <c r="P225" s="222"/>
      <c r="Q225" s="222"/>
      <c r="R225" s="222"/>
      <c r="S225" s="131"/>
      <c r="T225" s="131"/>
      <c r="U225" s="131"/>
      <c r="V225" s="131"/>
    </row>
    <row r="226" spans="1:22" x14ac:dyDescent="0.2">
      <c r="A226"/>
      <c r="B226"/>
      <c r="C226"/>
      <c r="D226"/>
      <c r="E226"/>
      <c r="F226"/>
      <c r="G226"/>
      <c r="H226"/>
      <c r="I226"/>
      <c r="J226"/>
      <c r="K226"/>
      <c r="L226"/>
      <c r="M226"/>
      <c r="N226" s="222"/>
      <c r="O226" s="222"/>
      <c r="P226" s="222"/>
      <c r="Q226" s="222"/>
      <c r="R226" s="222"/>
      <c r="S226" s="131"/>
      <c r="T226" s="131"/>
      <c r="U226" s="131"/>
      <c r="V226" s="131"/>
    </row>
    <row r="227" spans="1:22" x14ac:dyDescent="0.2">
      <c r="A227"/>
      <c r="B227"/>
      <c r="C227"/>
      <c r="D227"/>
      <c r="E227"/>
      <c r="F227"/>
      <c r="G227"/>
      <c r="H227"/>
      <c r="I227"/>
      <c r="J227"/>
      <c r="K227"/>
      <c r="L227"/>
      <c r="M227"/>
      <c r="N227" s="222"/>
      <c r="O227" s="222"/>
      <c r="P227" s="222"/>
      <c r="Q227" s="222"/>
      <c r="R227" s="222"/>
      <c r="S227" s="131"/>
      <c r="T227" s="131"/>
      <c r="U227" s="131"/>
      <c r="V227" s="131"/>
    </row>
    <row r="228" spans="1:22" x14ac:dyDescent="0.2">
      <c r="A228"/>
      <c r="B228"/>
      <c r="C228"/>
      <c r="D228"/>
      <c r="E228"/>
      <c r="F228"/>
      <c r="G228"/>
      <c r="H228"/>
      <c r="I228"/>
      <c r="J228"/>
      <c r="K228"/>
      <c r="L228"/>
      <c r="M228"/>
      <c r="N228" s="222"/>
      <c r="O228" s="222"/>
      <c r="P228" s="222"/>
      <c r="Q228" s="222"/>
      <c r="R228" s="222"/>
      <c r="S228" s="131"/>
      <c r="T228" s="131"/>
      <c r="U228" s="131"/>
      <c r="V228" s="131"/>
    </row>
    <row r="229" spans="1:22" x14ac:dyDescent="0.2">
      <c r="A229"/>
      <c r="B229"/>
      <c r="C229"/>
      <c r="D229"/>
      <c r="E229"/>
      <c r="F229"/>
      <c r="G229"/>
      <c r="H229"/>
      <c r="I229"/>
      <c r="J229"/>
      <c r="K229"/>
      <c r="L229"/>
      <c r="M229"/>
      <c r="N229" s="222"/>
      <c r="O229" s="222"/>
      <c r="P229" s="222"/>
      <c r="Q229" s="222"/>
      <c r="R229" s="222"/>
      <c r="S229" s="131"/>
      <c r="T229" s="131"/>
      <c r="U229" s="131"/>
      <c r="V229" s="131"/>
    </row>
    <row r="230" spans="1:22" x14ac:dyDescent="0.2">
      <c r="A230"/>
      <c r="B230"/>
      <c r="C230"/>
      <c r="D230"/>
      <c r="E230"/>
      <c r="F230"/>
      <c r="G230"/>
      <c r="H230"/>
      <c r="I230"/>
      <c r="J230"/>
      <c r="K230"/>
      <c r="L230"/>
      <c r="M230"/>
      <c r="N230" s="222"/>
      <c r="O230" s="222"/>
      <c r="P230" s="222"/>
      <c r="Q230" s="222"/>
      <c r="R230" s="222"/>
      <c r="S230" s="131"/>
      <c r="T230" s="131"/>
      <c r="U230" s="131"/>
      <c r="V230" s="131"/>
    </row>
    <row r="231" spans="1:22" x14ac:dyDescent="0.2">
      <c r="A231"/>
      <c r="B231"/>
      <c r="C231"/>
      <c r="D231"/>
      <c r="E231"/>
      <c r="F231"/>
      <c r="G231"/>
      <c r="H231"/>
      <c r="I231"/>
      <c r="J231"/>
      <c r="K231"/>
      <c r="L231"/>
      <c r="M231"/>
      <c r="N231" s="222"/>
      <c r="O231" s="222"/>
      <c r="P231" s="222"/>
      <c r="Q231" s="222"/>
      <c r="R231" s="222"/>
      <c r="S231" s="131"/>
      <c r="T231" s="131"/>
      <c r="U231" s="131"/>
      <c r="V231" s="131"/>
    </row>
    <row r="232" spans="1:22" x14ac:dyDescent="0.2">
      <c r="A232"/>
      <c r="B232"/>
      <c r="C232"/>
      <c r="D232"/>
      <c r="E232"/>
      <c r="F232"/>
      <c r="G232"/>
      <c r="H232"/>
      <c r="I232"/>
      <c r="J232"/>
      <c r="K232"/>
      <c r="L232"/>
      <c r="M232"/>
      <c r="N232" s="222"/>
      <c r="O232" s="222"/>
      <c r="P232" s="222"/>
      <c r="Q232" s="222"/>
      <c r="R232" s="222"/>
      <c r="S232" s="131"/>
      <c r="T232" s="131"/>
      <c r="U232" s="131"/>
      <c r="V232" s="131"/>
    </row>
    <row r="233" spans="1:22" x14ac:dyDescent="0.2">
      <c r="A233"/>
      <c r="B233"/>
      <c r="C233"/>
      <c r="D233"/>
      <c r="E233"/>
      <c r="F233"/>
      <c r="G233"/>
      <c r="H233"/>
      <c r="I233"/>
      <c r="J233"/>
      <c r="K233"/>
      <c r="L233"/>
      <c r="M233"/>
      <c r="N233" s="222"/>
      <c r="O233" s="222"/>
      <c r="P233" s="222"/>
      <c r="Q233" s="222"/>
      <c r="R233" s="222"/>
      <c r="S233" s="131"/>
      <c r="T233" s="131"/>
      <c r="U233" s="131"/>
      <c r="V233" s="131"/>
    </row>
    <row r="234" spans="1:22" x14ac:dyDescent="0.2">
      <c r="A234"/>
      <c r="B234"/>
      <c r="C234"/>
      <c r="D234"/>
      <c r="E234"/>
      <c r="F234"/>
      <c r="G234"/>
      <c r="H234"/>
      <c r="I234"/>
      <c r="J234"/>
      <c r="K234"/>
      <c r="L234"/>
      <c r="M234"/>
      <c r="N234" s="222"/>
      <c r="O234" s="222"/>
      <c r="P234" s="222"/>
      <c r="Q234" s="222"/>
      <c r="R234" s="222"/>
      <c r="S234" s="131"/>
      <c r="T234" s="131"/>
      <c r="U234" s="131"/>
      <c r="V234" s="131"/>
    </row>
    <row r="235" spans="1:22" x14ac:dyDescent="0.2">
      <c r="A235"/>
      <c r="B235"/>
      <c r="C235"/>
      <c r="D235"/>
      <c r="E235"/>
      <c r="F235"/>
      <c r="G235"/>
      <c r="H235"/>
      <c r="I235"/>
      <c r="J235"/>
      <c r="K235"/>
      <c r="L235"/>
      <c r="M235"/>
      <c r="N235" s="222"/>
      <c r="O235" s="222"/>
      <c r="P235" s="222"/>
      <c r="Q235" s="222"/>
      <c r="R235" s="222"/>
      <c r="S235" s="131"/>
      <c r="T235" s="131"/>
      <c r="U235" s="131"/>
      <c r="V235" s="131"/>
    </row>
    <row r="236" spans="1:22" x14ac:dyDescent="0.2">
      <c r="A236"/>
      <c r="B236"/>
      <c r="C236"/>
      <c r="D236"/>
      <c r="E236"/>
      <c r="F236"/>
      <c r="G236"/>
      <c r="H236"/>
      <c r="I236"/>
      <c r="J236"/>
      <c r="K236"/>
      <c r="L236"/>
      <c r="M236"/>
      <c r="N236" s="222"/>
      <c r="O236" s="222"/>
      <c r="P236" s="222"/>
      <c r="Q236" s="222"/>
      <c r="R236" s="222"/>
      <c r="S236" s="131"/>
      <c r="T236" s="131"/>
      <c r="U236" s="131"/>
      <c r="V236" s="131"/>
    </row>
    <row r="237" spans="1:22" x14ac:dyDescent="0.2">
      <c r="A237"/>
      <c r="B237"/>
      <c r="C237"/>
      <c r="D237"/>
      <c r="E237"/>
      <c r="F237"/>
      <c r="G237"/>
      <c r="H237"/>
      <c r="I237"/>
      <c r="J237"/>
      <c r="K237"/>
      <c r="L237"/>
      <c r="M237"/>
      <c r="N237" s="222"/>
      <c r="O237" s="222"/>
      <c r="P237" s="222"/>
      <c r="Q237" s="222"/>
      <c r="R237" s="222"/>
      <c r="S237" s="131"/>
      <c r="T237" s="131"/>
      <c r="U237" s="131"/>
      <c r="V237" s="131"/>
    </row>
    <row r="238" spans="1:22" x14ac:dyDescent="0.2">
      <c r="A238"/>
      <c r="B238"/>
      <c r="C238"/>
      <c r="D238"/>
      <c r="E238"/>
      <c r="F238"/>
      <c r="G238"/>
      <c r="H238"/>
      <c r="I238"/>
      <c r="J238"/>
      <c r="K238"/>
      <c r="L238"/>
      <c r="M238"/>
      <c r="N238" s="222"/>
      <c r="O238" s="222"/>
      <c r="P238" s="222"/>
      <c r="Q238" s="222"/>
      <c r="R238" s="222"/>
      <c r="S238" s="131"/>
      <c r="T238" s="131"/>
      <c r="U238" s="131"/>
      <c r="V238" s="131"/>
    </row>
    <row r="239" spans="1:22" x14ac:dyDescent="0.2">
      <c r="A239"/>
      <c r="B239"/>
      <c r="C239"/>
      <c r="D239"/>
      <c r="E239"/>
      <c r="F239"/>
      <c r="G239"/>
      <c r="H239"/>
      <c r="I239"/>
      <c r="J239"/>
      <c r="K239"/>
      <c r="L239"/>
      <c r="M239"/>
      <c r="N239" s="222"/>
      <c r="O239" s="222"/>
      <c r="P239" s="222"/>
      <c r="Q239" s="222"/>
      <c r="R239" s="222"/>
      <c r="S239" s="131"/>
      <c r="T239" s="131"/>
      <c r="U239" s="131"/>
      <c r="V239" s="131"/>
    </row>
    <row r="240" spans="1:22" x14ac:dyDescent="0.2">
      <c r="A240"/>
      <c r="B240"/>
      <c r="C240"/>
      <c r="D240"/>
      <c r="E240"/>
      <c r="F240"/>
      <c r="G240"/>
      <c r="H240"/>
      <c r="I240"/>
      <c r="J240"/>
      <c r="K240"/>
      <c r="L240"/>
      <c r="M240"/>
      <c r="N240" s="222"/>
      <c r="O240" s="222"/>
      <c r="P240" s="222"/>
      <c r="Q240" s="222"/>
      <c r="R240" s="222"/>
      <c r="S240" s="131"/>
      <c r="T240" s="131"/>
      <c r="U240" s="131"/>
      <c r="V240" s="131"/>
    </row>
    <row r="241" spans="1:22" x14ac:dyDescent="0.2">
      <c r="A241"/>
      <c r="B241"/>
      <c r="C241"/>
      <c r="D241"/>
      <c r="E241"/>
      <c r="F241"/>
      <c r="G241"/>
      <c r="H241"/>
      <c r="I241"/>
      <c r="J241"/>
      <c r="K241"/>
      <c r="L241"/>
      <c r="M241"/>
      <c r="N241" s="222"/>
      <c r="O241" s="222"/>
      <c r="P241" s="222"/>
      <c r="Q241" s="222"/>
      <c r="R241" s="222"/>
      <c r="S241" s="131"/>
      <c r="T241" s="131"/>
      <c r="U241" s="131"/>
      <c r="V241" s="131"/>
    </row>
    <row r="242" spans="1:22" x14ac:dyDescent="0.2">
      <c r="A242"/>
      <c r="B242"/>
      <c r="C242"/>
      <c r="D242"/>
      <c r="E242"/>
      <c r="F242"/>
      <c r="G242"/>
      <c r="H242"/>
      <c r="I242"/>
      <c r="J242"/>
      <c r="K242"/>
      <c r="L242"/>
      <c r="M242"/>
      <c r="N242" s="222"/>
      <c r="O242" s="222"/>
      <c r="P242" s="222"/>
      <c r="Q242" s="222"/>
      <c r="R242" s="222"/>
      <c r="S242" s="131"/>
      <c r="T242" s="131"/>
      <c r="U242" s="131"/>
      <c r="V242" s="131"/>
    </row>
    <row r="243" spans="1:22" x14ac:dyDescent="0.2">
      <c r="A243"/>
      <c r="B243"/>
      <c r="C243"/>
      <c r="D243"/>
      <c r="E243"/>
      <c r="F243"/>
      <c r="G243"/>
      <c r="H243"/>
      <c r="I243"/>
      <c r="J243"/>
      <c r="K243"/>
      <c r="L243"/>
      <c r="M243"/>
      <c r="N243" s="222"/>
      <c r="O243" s="222"/>
      <c r="P243" s="222"/>
      <c r="Q243" s="222"/>
      <c r="R243" s="222"/>
      <c r="S243" s="131"/>
      <c r="T243" s="131"/>
      <c r="U243" s="131"/>
      <c r="V243" s="131"/>
    </row>
    <row r="244" spans="1:22" x14ac:dyDescent="0.2">
      <c r="A244"/>
      <c r="B244"/>
      <c r="C244"/>
      <c r="D244"/>
      <c r="E244"/>
      <c r="F244"/>
      <c r="G244"/>
      <c r="H244"/>
      <c r="I244"/>
      <c r="J244"/>
      <c r="K244"/>
      <c r="L244"/>
      <c r="M244"/>
      <c r="N244" s="222"/>
      <c r="O244" s="222"/>
      <c r="P244" s="222"/>
      <c r="Q244" s="222"/>
      <c r="R244" s="222"/>
      <c r="S244" s="131"/>
      <c r="T244" s="131"/>
      <c r="U244" s="131"/>
      <c r="V244" s="131"/>
    </row>
    <row r="245" spans="1:22" x14ac:dyDescent="0.2">
      <c r="A245"/>
      <c r="B245"/>
      <c r="C245"/>
      <c r="D245"/>
      <c r="E245"/>
      <c r="F245"/>
      <c r="G245"/>
      <c r="H245"/>
      <c r="I245"/>
      <c r="J245"/>
      <c r="K245"/>
      <c r="L245"/>
      <c r="M245"/>
      <c r="N245" s="131"/>
      <c r="O245" s="131"/>
      <c r="P245" s="131"/>
      <c r="Q245" s="131"/>
      <c r="R245" s="131"/>
      <c r="S245" s="131"/>
      <c r="T245" s="131"/>
      <c r="U245" s="131"/>
    </row>
    <row r="246" spans="1:22" x14ac:dyDescent="0.2">
      <c r="A246"/>
      <c r="B246"/>
      <c r="C246"/>
      <c r="D246"/>
      <c r="E246"/>
      <c r="F246"/>
      <c r="G246"/>
      <c r="H246"/>
      <c r="I246"/>
      <c r="J246"/>
      <c r="K246"/>
      <c r="L246"/>
      <c r="M246"/>
      <c r="N246" s="131"/>
      <c r="O246" s="131"/>
      <c r="P246" s="131"/>
      <c r="Q246" s="131"/>
      <c r="R246" s="131"/>
      <c r="S246" s="131"/>
      <c r="T246" s="131"/>
      <c r="U246" s="131"/>
    </row>
    <row r="247" spans="1:22" x14ac:dyDescent="0.2">
      <c r="A247"/>
      <c r="B247"/>
      <c r="C247"/>
      <c r="D247"/>
      <c r="E247"/>
      <c r="F247"/>
      <c r="G247"/>
      <c r="H247"/>
      <c r="I247"/>
      <c r="J247"/>
      <c r="K247"/>
      <c r="L247"/>
      <c r="M247"/>
      <c r="N247" s="134"/>
      <c r="O247" s="135"/>
    </row>
    <row r="248" spans="1:22" x14ac:dyDescent="0.2">
      <c r="A248"/>
      <c r="B248"/>
      <c r="C248"/>
      <c r="D248"/>
      <c r="E248"/>
      <c r="F248"/>
      <c r="G248"/>
      <c r="H248"/>
      <c r="I248"/>
      <c r="J248"/>
      <c r="K248"/>
      <c r="L248"/>
      <c r="M248"/>
      <c r="N248" s="134"/>
      <c r="O248" s="135"/>
    </row>
    <row r="249" spans="1:22" x14ac:dyDescent="0.2">
      <c r="A249"/>
      <c r="B249"/>
      <c r="C249"/>
      <c r="D249"/>
      <c r="E249"/>
      <c r="F249"/>
      <c r="G249"/>
      <c r="H249"/>
      <c r="I249"/>
      <c r="J249"/>
      <c r="K249"/>
      <c r="L249"/>
      <c r="M249"/>
      <c r="N249" s="134"/>
      <c r="O249" s="135"/>
    </row>
    <row r="250" spans="1:22" x14ac:dyDescent="0.2">
      <c r="A250"/>
      <c r="B250"/>
      <c r="C250"/>
      <c r="D250"/>
      <c r="E250"/>
      <c r="F250"/>
      <c r="G250"/>
      <c r="H250"/>
      <c r="I250"/>
      <c r="J250"/>
      <c r="K250"/>
      <c r="L250"/>
      <c r="M250"/>
      <c r="N250" s="134"/>
      <c r="O250" s="135"/>
    </row>
    <row r="251" spans="1:22" x14ac:dyDescent="0.2">
      <c r="A251"/>
      <c r="B251"/>
      <c r="C251"/>
      <c r="D251"/>
      <c r="E251"/>
      <c r="F251"/>
      <c r="G251"/>
      <c r="H251"/>
      <c r="I251"/>
      <c r="J251"/>
      <c r="K251"/>
      <c r="L251"/>
      <c r="M251"/>
      <c r="N251" s="134"/>
      <c r="O251" s="135"/>
    </row>
    <row r="252" spans="1:22" x14ac:dyDescent="0.2">
      <c r="A252"/>
      <c r="B252"/>
      <c r="C252"/>
      <c r="D252"/>
      <c r="E252"/>
      <c r="F252"/>
      <c r="G252"/>
      <c r="H252"/>
      <c r="I252"/>
      <c r="J252"/>
      <c r="K252"/>
      <c r="L252"/>
      <c r="M252"/>
      <c r="N252" s="134"/>
      <c r="O252" s="135"/>
    </row>
    <row r="253" spans="1:22" x14ac:dyDescent="0.2">
      <c r="A253"/>
      <c r="B253"/>
      <c r="C253"/>
      <c r="D253"/>
      <c r="E253"/>
      <c r="F253"/>
      <c r="G253"/>
      <c r="H253"/>
      <c r="I253"/>
      <c r="J253"/>
      <c r="K253"/>
      <c r="L253"/>
      <c r="M253"/>
      <c r="N253" s="134"/>
      <c r="O253" s="135"/>
    </row>
    <row r="254" spans="1:22" x14ac:dyDescent="0.2">
      <c r="A254"/>
      <c r="B254"/>
      <c r="C254"/>
      <c r="D254"/>
      <c r="E254"/>
      <c r="F254"/>
      <c r="G254"/>
      <c r="H254"/>
      <c r="I254"/>
      <c r="J254"/>
      <c r="K254"/>
      <c r="L254"/>
      <c r="M254"/>
      <c r="N254" s="134"/>
      <c r="O254" s="135"/>
    </row>
    <row r="255" spans="1:22" x14ac:dyDescent="0.2">
      <c r="A255"/>
      <c r="B255"/>
      <c r="C255"/>
      <c r="D255"/>
      <c r="E255"/>
      <c r="F255"/>
      <c r="G255"/>
      <c r="H255"/>
      <c r="I255"/>
      <c r="J255"/>
      <c r="K255"/>
      <c r="L255"/>
      <c r="M255"/>
      <c r="N255" s="134"/>
      <c r="O255" s="135"/>
    </row>
    <row r="256" spans="1:22" x14ac:dyDescent="0.2">
      <c r="A256" s="134"/>
      <c r="B256" s="134"/>
      <c r="C256" s="134"/>
      <c r="D256" s="134"/>
      <c r="E256" s="134"/>
      <c r="F256" s="134"/>
      <c r="G256" s="134"/>
      <c r="H256" s="134"/>
      <c r="I256" s="134"/>
      <c r="J256" s="199"/>
      <c r="K256" s="200"/>
      <c r="L256" s="200"/>
      <c r="M256" s="200"/>
      <c r="N256" s="134"/>
      <c r="O256" s="135"/>
    </row>
    <row r="257" spans="1:15" x14ac:dyDescent="0.2">
      <c r="A257" s="134"/>
      <c r="B257" s="134"/>
      <c r="C257" s="134"/>
      <c r="D257" s="134"/>
      <c r="E257" s="134"/>
      <c r="F257" s="134"/>
      <c r="G257" s="134"/>
      <c r="H257" s="134"/>
      <c r="I257" s="134"/>
      <c r="J257" s="199"/>
      <c r="K257" s="200"/>
      <c r="L257" s="200"/>
      <c r="M257" s="200"/>
      <c r="N257" s="134"/>
      <c r="O257" s="135"/>
    </row>
    <row r="258" spans="1:15" x14ac:dyDescent="0.2">
      <c r="A258" s="134"/>
      <c r="B258" s="134"/>
      <c r="C258" s="134"/>
      <c r="D258" s="134"/>
      <c r="E258" s="134"/>
      <c r="F258" s="134"/>
      <c r="G258" s="134"/>
      <c r="H258" s="134"/>
      <c r="I258" s="134"/>
      <c r="J258" s="199"/>
      <c r="K258" s="200"/>
      <c r="L258" s="200"/>
      <c r="M258" s="200"/>
      <c r="N258" s="134"/>
      <c r="O258" s="135"/>
    </row>
    <row r="259" spans="1:15" x14ac:dyDescent="0.2">
      <c r="A259" s="134"/>
      <c r="B259" s="134"/>
      <c r="C259" s="134"/>
      <c r="D259" s="134"/>
      <c r="E259" s="134"/>
      <c r="F259" s="134"/>
      <c r="G259" s="134"/>
      <c r="H259" s="134"/>
      <c r="I259" s="134"/>
      <c r="J259" s="199"/>
      <c r="K259" s="200"/>
      <c r="L259" s="200"/>
      <c r="M259" s="200"/>
      <c r="N259" s="134"/>
      <c r="O259" s="135"/>
    </row>
    <row r="260" spans="1:15" x14ac:dyDescent="0.2">
      <c r="A260" s="134"/>
      <c r="B260" s="134"/>
      <c r="C260" s="134"/>
      <c r="D260" s="134"/>
      <c r="E260" s="134"/>
      <c r="F260" s="134"/>
      <c r="G260" s="134"/>
      <c r="H260" s="134"/>
      <c r="I260" s="134"/>
      <c r="J260" s="199"/>
      <c r="K260" s="200"/>
      <c r="L260" s="200"/>
      <c r="M260" s="200"/>
      <c r="N260" s="134"/>
      <c r="O260" s="135"/>
    </row>
    <row r="261" spans="1:15" x14ac:dyDescent="0.2">
      <c r="A261" s="134"/>
      <c r="B261" s="134"/>
      <c r="C261" s="134"/>
      <c r="D261" s="134"/>
      <c r="E261" s="134"/>
      <c r="F261" s="134"/>
      <c r="G261" s="134"/>
      <c r="H261" s="134"/>
      <c r="I261" s="134"/>
      <c r="J261" s="199"/>
      <c r="K261" s="200"/>
      <c r="L261" s="200"/>
      <c r="M261" s="200"/>
      <c r="N261" s="134"/>
      <c r="O261" s="135"/>
    </row>
    <row r="262" spans="1:15" x14ac:dyDescent="0.2">
      <c r="A262" s="134"/>
      <c r="B262" s="134"/>
      <c r="C262" s="134"/>
      <c r="D262" s="134"/>
      <c r="E262" s="134"/>
      <c r="F262" s="134"/>
      <c r="G262" s="134"/>
      <c r="H262" s="134"/>
      <c r="I262" s="134"/>
      <c r="J262" s="199"/>
      <c r="K262" s="200"/>
      <c r="L262" s="200"/>
      <c r="M262" s="200"/>
      <c r="N262" s="134"/>
      <c r="O262" s="135"/>
    </row>
    <row r="263" spans="1:15" x14ac:dyDescent="0.2">
      <c r="A263" s="134"/>
      <c r="B263" s="134"/>
      <c r="C263" s="134"/>
      <c r="D263" s="134"/>
      <c r="E263" s="134"/>
      <c r="F263" s="134"/>
      <c r="G263" s="134"/>
      <c r="H263" s="134"/>
      <c r="I263" s="134"/>
      <c r="J263" s="199"/>
      <c r="K263" s="200"/>
      <c r="L263" s="200"/>
      <c r="M263" s="200"/>
      <c r="N263" s="134"/>
      <c r="O263" s="135"/>
    </row>
    <row r="264" spans="1:15" x14ac:dyDescent="0.2">
      <c r="A264" s="134"/>
      <c r="B264" s="134"/>
      <c r="C264" s="134"/>
      <c r="D264" s="134"/>
      <c r="E264" s="134"/>
      <c r="F264" s="134"/>
      <c r="G264" s="134"/>
      <c r="H264" s="134"/>
      <c r="I264" s="134"/>
      <c r="J264" s="199"/>
      <c r="K264" s="200"/>
      <c r="L264" s="200"/>
      <c r="M264" s="200"/>
      <c r="N264" s="134"/>
      <c r="O264" s="135"/>
    </row>
    <row r="265" spans="1:15" x14ac:dyDescent="0.2">
      <c r="A265" s="134"/>
      <c r="B265" s="134"/>
      <c r="C265" s="134"/>
      <c r="D265" s="134"/>
      <c r="E265" s="134"/>
      <c r="F265" s="134"/>
      <c r="G265" s="134"/>
      <c r="H265" s="134"/>
      <c r="I265" s="134"/>
      <c r="J265" s="199"/>
      <c r="K265" s="200"/>
      <c r="L265" s="200"/>
      <c r="M265" s="200"/>
      <c r="N265" s="134"/>
      <c r="O265" s="135"/>
    </row>
    <row r="266" spans="1:15" x14ac:dyDescent="0.2">
      <c r="A266" s="134"/>
      <c r="B266" s="134"/>
      <c r="C266" s="134"/>
      <c r="D266" s="134"/>
      <c r="E266" s="134"/>
      <c r="F266" s="134"/>
      <c r="G266" s="134"/>
      <c r="H266" s="134"/>
      <c r="I266" s="134"/>
      <c r="J266" s="199"/>
      <c r="K266" s="200"/>
      <c r="L266" s="200"/>
      <c r="M266" s="200"/>
      <c r="N266" s="134"/>
      <c r="O266" s="135"/>
    </row>
    <row r="267" spans="1:15" x14ac:dyDescent="0.2">
      <c r="A267" s="134"/>
      <c r="B267" s="134"/>
      <c r="C267" s="134"/>
      <c r="D267" s="134"/>
      <c r="E267" s="134"/>
      <c r="F267" s="134"/>
      <c r="G267" s="134"/>
      <c r="H267" s="134"/>
      <c r="I267" s="134"/>
      <c r="J267" s="199"/>
      <c r="K267" s="200"/>
      <c r="L267" s="200"/>
      <c r="M267" s="200"/>
      <c r="N267" s="134"/>
      <c r="O267" s="135"/>
    </row>
    <row r="268" spans="1:15" x14ac:dyDescent="0.2">
      <c r="A268" s="134"/>
      <c r="B268" s="134"/>
      <c r="C268" s="134"/>
      <c r="D268" s="134"/>
      <c r="E268" s="134"/>
      <c r="F268" s="134"/>
      <c r="G268" s="134"/>
      <c r="H268" s="134"/>
      <c r="I268" s="134"/>
      <c r="J268" s="199"/>
      <c r="K268" s="200"/>
      <c r="L268" s="200"/>
      <c r="M268" s="200"/>
      <c r="N268" s="134"/>
      <c r="O268" s="135"/>
    </row>
    <row r="269" spans="1:15" x14ac:dyDescent="0.2">
      <c r="A269" s="134"/>
      <c r="B269" s="134"/>
      <c r="C269" s="134"/>
      <c r="D269" s="134"/>
      <c r="E269" s="134"/>
      <c r="F269" s="134"/>
      <c r="G269" s="134"/>
      <c r="H269" s="134"/>
      <c r="I269" s="134"/>
      <c r="J269" s="199"/>
      <c r="K269" s="200"/>
      <c r="L269" s="200"/>
      <c r="M269" s="200"/>
      <c r="N269" s="134"/>
      <c r="O269" s="135"/>
    </row>
    <row r="270" spans="1:15" x14ac:dyDescent="0.2">
      <c r="A270" s="134"/>
      <c r="B270" s="134"/>
      <c r="C270" s="134"/>
      <c r="D270" s="134"/>
      <c r="E270" s="134"/>
      <c r="F270" s="134"/>
      <c r="G270" s="134"/>
      <c r="H270" s="134"/>
      <c r="I270" s="134"/>
      <c r="J270" s="199"/>
      <c r="K270" s="200"/>
      <c r="L270" s="200"/>
      <c r="M270" s="200"/>
      <c r="N270" s="134"/>
      <c r="O270" s="135"/>
    </row>
    <row r="271" spans="1:15" x14ac:dyDescent="0.2">
      <c r="A271" s="134"/>
      <c r="B271" s="134"/>
      <c r="C271" s="134"/>
      <c r="D271" s="134"/>
      <c r="E271" s="134"/>
      <c r="F271" s="134"/>
      <c r="G271" s="134"/>
      <c r="H271" s="134"/>
      <c r="I271" s="134"/>
      <c r="J271" s="199"/>
      <c r="K271" s="200"/>
      <c r="L271" s="200"/>
      <c r="M271" s="200"/>
      <c r="N271" s="134"/>
      <c r="O271" s="135"/>
    </row>
    <row r="272" spans="1:15" x14ac:dyDescent="0.2">
      <c r="A272" s="134"/>
      <c r="B272" s="134"/>
      <c r="C272" s="134"/>
      <c r="D272" s="134"/>
      <c r="E272" s="134"/>
      <c r="F272" s="134"/>
      <c r="G272" s="134"/>
      <c r="H272" s="134"/>
      <c r="I272" s="134"/>
      <c r="J272" s="199"/>
      <c r="K272" s="200"/>
      <c r="L272" s="200"/>
      <c r="M272" s="200"/>
      <c r="N272" s="134"/>
      <c r="O272" s="135"/>
    </row>
    <row r="273" spans="1:15" x14ac:dyDescent="0.2">
      <c r="A273" s="134"/>
      <c r="B273" s="134"/>
      <c r="C273" s="134"/>
      <c r="D273" s="134"/>
      <c r="E273" s="134"/>
      <c r="F273" s="134"/>
      <c r="G273" s="134"/>
      <c r="H273" s="134"/>
      <c r="I273" s="134"/>
      <c r="J273" s="199"/>
      <c r="K273" s="200"/>
      <c r="L273" s="200"/>
      <c r="M273" s="200"/>
      <c r="N273" s="134"/>
      <c r="O273" s="135"/>
    </row>
    <row r="274" spans="1:15" x14ac:dyDescent="0.2">
      <c r="A274" s="134"/>
      <c r="B274" s="134"/>
      <c r="C274" s="134"/>
      <c r="D274" s="134"/>
      <c r="E274" s="134"/>
      <c r="F274" s="134"/>
      <c r="G274" s="134"/>
      <c r="H274" s="134"/>
      <c r="I274" s="134"/>
      <c r="J274" s="199"/>
      <c r="K274" s="200"/>
      <c r="L274" s="200"/>
      <c r="M274" s="200"/>
      <c r="N274" s="134"/>
      <c r="O274" s="135"/>
    </row>
    <row r="275" spans="1:15" x14ac:dyDescent="0.2">
      <c r="A275" s="134"/>
      <c r="B275" s="134"/>
      <c r="C275" s="134"/>
      <c r="D275" s="134"/>
      <c r="E275" s="134"/>
      <c r="F275" s="134"/>
      <c r="G275" s="134"/>
      <c r="H275" s="134"/>
      <c r="I275" s="134"/>
      <c r="J275" s="199"/>
      <c r="K275" s="200"/>
      <c r="L275" s="200"/>
      <c r="M275" s="200"/>
      <c r="N275" s="134"/>
      <c r="O275" s="135"/>
    </row>
    <row r="276" spans="1:15" x14ac:dyDescent="0.2">
      <c r="A276" s="134"/>
      <c r="B276" s="134"/>
      <c r="C276" s="134"/>
      <c r="D276" s="134"/>
      <c r="E276" s="134"/>
      <c r="F276" s="134"/>
      <c r="G276" s="134"/>
      <c r="H276" s="134"/>
      <c r="I276" s="134"/>
      <c r="J276" s="199"/>
      <c r="K276" s="200"/>
      <c r="L276" s="200"/>
      <c r="M276" s="200"/>
      <c r="N276" s="134"/>
      <c r="O276" s="135"/>
    </row>
    <row r="277" spans="1:15" x14ac:dyDescent="0.2">
      <c r="A277" s="134"/>
      <c r="B277" s="134"/>
      <c r="C277" s="134"/>
      <c r="D277" s="134"/>
      <c r="E277" s="134"/>
      <c r="F277" s="134"/>
      <c r="G277" s="134"/>
      <c r="H277" s="134"/>
      <c r="I277" s="134"/>
      <c r="J277" s="199"/>
      <c r="K277" s="200"/>
      <c r="L277" s="200"/>
      <c r="M277" s="200"/>
      <c r="N277" s="134"/>
      <c r="O277" s="135"/>
    </row>
    <row r="278" spans="1:15" x14ac:dyDescent="0.2">
      <c r="A278" s="134"/>
      <c r="B278" s="134"/>
      <c r="C278" s="134"/>
      <c r="D278" s="134"/>
      <c r="E278" s="134"/>
      <c r="F278" s="134"/>
      <c r="G278" s="134"/>
      <c r="H278" s="134"/>
      <c r="I278" s="134"/>
      <c r="J278" s="199"/>
      <c r="K278" s="200"/>
      <c r="L278" s="200"/>
      <c r="M278" s="200"/>
      <c r="N278" s="134"/>
      <c r="O278" s="135"/>
    </row>
    <row r="279" spans="1:15" x14ac:dyDescent="0.2">
      <c r="A279" s="134"/>
      <c r="B279" s="134"/>
      <c r="C279" s="134"/>
      <c r="D279" s="134"/>
      <c r="E279" s="134"/>
      <c r="F279" s="134"/>
      <c r="G279" s="134"/>
      <c r="H279" s="134"/>
      <c r="I279" s="134"/>
      <c r="J279" s="199"/>
      <c r="K279" s="200"/>
      <c r="L279" s="200"/>
      <c r="M279" s="200"/>
      <c r="N279" s="134"/>
      <c r="O279" s="135"/>
    </row>
    <row r="280" spans="1:15" x14ac:dyDescent="0.2">
      <c r="A280" s="134"/>
      <c r="B280" s="134"/>
      <c r="C280" s="134"/>
      <c r="D280" s="134"/>
      <c r="E280" s="134"/>
      <c r="F280" s="134"/>
      <c r="G280" s="134"/>
      <c r="H280" s="134"/>
      <c r="I280" s="134"/>
      <c r="J280" s="199"/>
      <c r="K280" s="200"/>
      <c r="L280" s="200"/>
      <c r="M280" s="200"/>
      <c r="N280" s="134"/>
      <c r="O280" s="135"/>
    </row>
    <row r="281" spans="1:15" x14ac:dyDescent="0.2">
      <c r="A281" s="134"/>
      <c r="B281" s="134"/>
      <c r="C281" s="134"/>
      <c r="D281" s="134"/>
      <c r="E281" s="134"/>
      <c r="F281" s="134"/>
      <c r="G281" s="134"/>
      <c r="H281" s="134"/>
      <c r="I281" s="134"/>
      <c r="J281" s="199"/>
      <c r="K281" s="200"/>
      <c r="L281" s="200"/>
      <c r="M281" s="200"/>
      <c r="N281" s="134"/>
      <c r="O281" s="135"/>
    </row>
    <row r="282" spans="1:15" x14ac:dyDescent="0.2">
      <c r="A282" s="134"/>
      <c r="B282" s="134"/>
      <c r="C282" s="134"/>
      <c r="D282" s="134"/>
      <c r="E282" s="134"/>
      <c r="F282" s="134"/>
      <c r="G282" s="134"/>
      <c r="H282" s="134"/>
      <c r="I282" s="134"/>
      <c r="J282" s="199"/>
      <c r="K282" s="200"/>
      <c r="L282" s="200"/>
      <c r="M282" s="200"/>
      <c r="N282" s="134"/>
      <c r="O282" s="135"/>
    </row>
    <row r="283" spans="1:15" x14ac:dyDescent="0.2">
      <c r="A283" s="134"/>
      <c r="B283" s="134"/>
      <c r="C283" s="134"/>
      <c r="D283" s="134"/>
      <c r="E283" s="134"/>
      <c r="F283" s="134"/>
      <c r="G283" s="134"/>
      <c r="H283" s="134"/>
      <c r="I283" s="134"/>
      <c r="J283" s="199"/>
      <c r="K283" s="200"/>
      <c r="L283" s="200"/>
      <c r="M283" s="200"/>
      <c r="N283" s="134"/>
      <c r="O283" s="135"/>
    </row>
    <row r="284" spans="1:15" x14ac:dyDescent="0.2">
      <c r="A284" s="134"/>
      <c r="B284" s="134"/>
      <c r="C284" s="134"/>
      <c r="D284" s="134"/>
      <c r="E284" s="134"/>
      <c r="F284" s="134"/>
      <c r="G284" s="134"/>
      <c r="H284" s="134"/>
      <c r="I284" s="134"/>
      <c r="J284" s="199"/>
      <c r="K284" s="200"/>
      <c r="L284" s="200"/>
      <c r="M284" s="200"/>
      <c r="N284" s="134"/>
      <c r="O284" s="135"/>
    </row>
    <row r="285" spans="1:15" x14ac:dyDescent="0.2">
      <c r="A285" s="134"/>
      <c r="B285" s="134"/>
      <c r="C285" s="134"/>
      <c r="D285" s="134"/>
      <c r="E285" s="134"/>
      <c r="F285" s="134"/>
      <c r="G285" s="134"/>
      <c r="H285" s="134"/>
      <c r="I285" s="134"/>
      <c r="J285" s="199"/>
      <c r="K285" s="200"/>
      <c r="L285" s="200"/>
      <c r="M285" s="200"/>
      <c r="N285" s="134"/>
      <c r="O285" s="135"/>
    </row>
    <row r="286" spans="1:15" x14ac:dyDescent="0.2">
      <c r="A286" s="134"/>
      <c r="B286" s="134"/>
      <c r="C286" s="134"/>
      <c r="D286" s="134"/>
      <c r="E286" s="134"/>
      <c r="F286" s="134"/>
      <c r="G286" s="134"/>
      <c r="H286" s="134"/>
      <c r="I286" s="134"/>
      <c r="J286" s="199"/>
      <c r="K286" s="200"/>
      <c r="L286" s="200"/>
      <c r="M286" s="200"/>
      <c r="N286" s="134"/>
      <c r="O286" s="135"/>
    </row>
    <row r="287" spans="1:15" x14ac:dyDescent="0.2">
      <c r="A287" s="134"/>
      <c r="B287" s="134"/>
      <c r="C287" s="134"/>
      <c r="D287" s="134"/>
      <c r="E287" s="134"/>
      <c r="F287" s="134"/>
      <c r="G287" s="134"/>
      <c r="H287" s="134"/>
      <c r="I287" s="134"/>
      <c r="J287" s="199"/>
      <c r="K287" s="200"/>
      <c r="L287" s="200"/>
      <c r="M287" s="200"/>
      <c r="N287" s="134"/>
      <c r="O287" s="135"/>
    </row>
    <row r="288" spans="1:15" x14ac:dyDescent="0.2">
      <c r="A288" s="134"/>
      <c r="B288" s="134"/>
      <c r="C288" s="134"/>
      <c r="D288" s="134"/>
      <c r="E288" s="134"/>
      <c r="F288" s="134"/>
      <c r="G288" s="134"/>
      <c r="H288" s="134"/>
      <c r="I288" s="134"/>
      <c r="J288" s="199"/>
      <c r="K288" s="200"/>
      <c r="L288" s="200"/>
      <c r="M288" s="200"/>
      <c r="N288" s="134"/>
      <c r="O288" s="135"/>
    </row>
    <row r="289" spans="1:15" x14ac:dyDescent="0.2">
      <c r="A289" s="134"/>
      <c r="B289" s="134"/>
      <c r="C289" s="134"/>
      <c r="D289" s="134"/>
      <c r="E289" s="134"/>
      <c r="F289" s="134"/>
      <c r="G289" s="134"/>
      <c r="H289" s="134"/>
      <c r="I289" s="134"/>
      <c r="J289" s="199"/>
      <c r="K289" s="200"/>
      <c r="L289" s="200"/>
      <c r="M289" s="200"/>
      <c r="N289" s="134"/>
      <c r="O289" s="135"/>
    </row>
    <row r="290" spans="1:15" x14ac:dyDescent="0.2">
      <c r="A290" s="134"/>
      <c r="B290" s="134"/>
      <c r="C290" s="134"/>
      <c r="D290" s="134"/>
      <c r="E290" s="134"/>
      <c r="F290" s="134"/>
      <c r="G290" s="134"/>
      <c r="H290" s="134"/>
      <c r="I290" s="134"/>
      <c r="J290" s="199"/>
      <c r="K290" s="200"/>
      <c r="L290" s="200"/>
      <c r="M290" s="200"/>
      <c r="N290" s="134"/>
      <c r="O290" s="135"/>
    </row>
    <row r="291" spans="1:15" x14ac:dyDescent="0.2">
      <c r="A291" s="134"/>
      <c r="B291" s="134"/>
      <c r="C291" s="134"/>
      <c r="D291" s="134"/>
      <c r="E291" s="134"/>
      <c r="F291" s="134"/>
      <c r="G291" s="134"/>
      <c r="H291" s="134"/>
      <c r="I291" s="134"/>
      <c r="J291" s="199"/>
      <c r="K291" s="200"/>
      <c r="L291" s="200"/>
      <c r="M291" s="200"/>
      <c r="N291" s="134"/>
      <c r="O291" s="135"/>
    </row>
    <row r="292" spans="1:15" x14ac:dyDescent="0.2">
      <c r="A292" s="134"/>
      <c r="B292" s="134"/>
      <c r="C292" s="134"/>
      <c r="D292" s="134"/>
      <c r="E292" s="134"/>
      <c r="F292" s="134"/>
      <c r="G292" s="134"/>
      <c r="H292" s="134"/>
      <c r="I292" s="134"/>
      <c r="J292" s="199"/>
      <c r="K292" s="200"/>
      <c r="L292" s="200"/>
      <c r="M292" s="200"/>
      <c r="N292" s="134"/>
      <c r="O292" s="135"/>
    </row>
    <row r="293" spans="1:15" x14ac:dyDescent="0.2">
      <c r="A293" s="134"/>
      <c r="B293" s="134"/>
      <c r="C293" s="134"/>
      <c r="D293" s="134"/>
      <c r="E293" s="134"/>
      <c r="F293" s="134"/>
      <c r="G293" s="134"/>
      <c r="H293" s="134"/>
      <c r="I293" s="134"/>
      <c r="J293" s="199"/>
      <c r="K293" s="200"/>
      <c r="L293" s="200"/>
      <c r="M293" s="200"/>
      <c r="N293" s="134"/>
      <c r="O293" s="135"/>
    </row>
    <row r="294" spans="1:15" x14ac:dyDescent="0.2">
      <c r="A294" s="134"/>
      <c r="B294" s="134"/>
      <c r="C294" s="134"/>
      <c r="D294" s="134"/>
      <c r="E294" s="134"/>
      <c r="F294" s="134"/>
      <c r="G294" s="134"/>
      <c r="H294" s="134"/>
      <c r="I294" s="134"/>
      <c r="J294" s="199"/>
      <c r="K294" s="200"/>
      <c r="L294" s="200"/>
      <c r="M294" s="200"/>
      <c r="N294" s="134"/>
      <c r="O294" s="135"/>
    </row>
    <row r="295" spans="1:15" x14ac:dyDescent="0.2">
      <c r="A295" s="134"/>
      <c r="B295" s="134"/>
      <c r="C295" s="134"/>
      <c r="D295" s="134"/>
      <c r="E295" s="134"/>
      <c r="F295" s="134"/>
      <c r="G295" s="134"/>
      <c r="H295" s="134"/>
      <c r="I295" s="134"/>
      <c r="J295" s="199"/>
      <c r="K295" s="200"/>
      <c r="L295" s="200"/>
      <c r="M295" s="200"/>
      <c r="N295" s="134"/>
      <c r="O295" s="135"/>
    </row>
    <row r="296" spans="1:15" x14ac:dyDescent="0.2">
      <c r="A296" s="134"/>
      <c r="B296" s="134"/>
      <c r="C296" s="134"/>
      <c r="D296" s="134"/>
      <c r="E296" s="134"/>
      <c r="F296" s="134"/>
      <c r="G296" s="134"/>
      <c r="H296" s="134"/>
      <c r="I296" s="134"/>
      <c r="J296" s="199"/>
      <c r="K296" s="200"/>
      <c r="L296" s="200"/>
      <c r="M296" s="200"/>
      <c r="N296" s="134"/>
      <c r="O296" s="135"/>
    </row>
    <row r="297" spans="1:15" x14ac:dyDescent="0.2">
      <c r="A297" s="134"/>
      <c r="B297" s="134"/>
      <c r="C297" s="134"/>
      <c r="D297" s="134"/>
      <c r="E297" s="134"/>
      <c r="F297" s="134"/>
      <c r="G297" s="134"/>
      <c r="H297" s="134"/>
      <c r="I297" s="134"/>
      <c r="J297" s="199"/>
      <c r="K297" s="200"/>
      <c r="L297" s="200"/>
      <c r="M297" s="200"/>
      <c r="N297" s="134"/>
      <c r="O297" s="135"/>
    </row>
    <row r="298" spans="1:15" x14ac:dyDescent="0.2">
      <c r="A298" s="134"/>
      <c r="B298" s="134"/>
      <c r="C298" s="134"/>
      <c r="D298" s="134"/>
      <c r="E298" s="134"/>
      <c r="F298" s="134"/>
      <c r="G298" s="134"/>
      <c r="H298" s="134"/>
      <c r="I298" s="134"/>
      <c r="J298" s="199"/>
      <c r="K298" s="200"/>
      <c r="L298" s="200"/>
      <c r="M298" s="200"/>
      <c r="N298" s="134"/>
      <c r="O298" s="135"/>
    </row>
    <row r="299" spans="1:15" x14ac:dyDescent="0.2">
      <c r="A299" s="134"/>
      <c r="B299" s="134"/>
      <c r="C299" s="134"/>
      <c r="D299" s="134"/>
      <c r="E299" s="134"/>
      <c r="F299" s="134"/>
      <c r="G299" s="134"/>
      <c r="H299" s="134"/>
      <c r="I299" s="134"/>
      <c r="J299" s="199"/>
      <c r="K299" s="200"/>
      <c r="L299" s="200"/>
      <c r="M299" s="200"/>
      <c r="N299" s="134"/>
      <c r="O299" s="135"/>
    </row>
    <row r="300" spans="1:15" x14ac:dyDescent="0.2">
      <c r="A300" s="134"/>
      <c r="B300" s="134"/>
      <c r="C300" s="134"/>
      <c r="D300" s="134"/>
      <c r="E300" s="134"/>
      <c r="F300" s="134"/>
      <c r="G300" s="134"/>
      <c r="H300" s="134"/>
      <c r="I300" s="134"/>
      <c r="J300" s="199"/>
      <c r="K300" s="200"/>
      <c r="L300" s="200"/>
      <c r="M300" s="200"/>
      <c r="N300" s="134"/>
      <c r="O300" s="135"/>
    </row>
    <row r="301" spans="1:15" x14ac:dyDescent="0.2">
      <c r="A301" s="134"/>
      <c r="B301" s="134"/>
      <c r="C301" s="134"/>
      <c r="D301" s="134"/>
      <c r="E301" s="134"/>
      <c r="F301" s="134"/>
      <c r="G301" s="134"/>
      <c r="H301" s="134"/>
      <c r="I301" s="134"/>
      <c r="J301" s="199"/>
      <c r="K301" s="200"/>
      <c r="L301" s="200"/>
      <c r="M301" s="200"/>
      <c r="N301" s="134"/>
      <c r="O301" s="135"/>
    </row>
    <row r="302" spans="1:15" x14ac:dyDescent="0.2">
      <c r="A302" s="134"/>
      <c r="B302" s="134"/>
      <c r="C302" s="134"/>
      <c r="D302" s="134"/>
      <c r="E302" s="134"/>
      <c r="F302" s="134"/>
      <c r="G302" s="134"/>
      <c r="H302" s="134"/>
      <c r="I302" s="134"/>
      <c r="J302" s="199"/>
      <c r="K302" s="200"/>
      <c r="L302" s="200"/>
      <c r="M302" s="200"/>
      <c r="N302" s="134"/>
      <c r="O302" s="135"/>
    </row>
    <row r="303" spans="1:15" x14ac:dyDescent="0.2">
      <c r="A303" s="134"/>
      <c r="B303" s="134"/>
      <c r="C303" s="134"/>
      <c r="D303" s="134"/>
      <c r="E303" s="134"/>
      <c r="F303" s="134"/>
      <c r="G303" s="134"/>
      <c r="H303" s="134"/>
      <c r="I303" s="134"/>
      <c r="J303" s="199"/>
      <c r="K303" s="200"/>
      <c r="L303" s="200"/>
      <c r="M303" s="200"/>
      <c r="N303" s="134"/>
      <c r="O303" s="135"/>
    </row>
    <row r="304" spans="1:15" x14ac:dyDescent="0.2">
      <c r="A304" s="134"/>
      <c r="B304" s="134"/>
      <c r="C304" s="134"/>
      <c r="D304" s="134"/>
      <c r="E304" s="134"/>
      <c r="F304" s="134"/>
      <c r="G304" s="134"/>
      <c r="H304" s="134"/>
      <c r="I304" s="134"/>
      <c r="J304" s="199"/>
      <c r="K304" s="200"/>
      <c r="L304" s="200"/>
      <c r="M304" s="200"/>
      <c r="N304" s="134"/>
      <c r="O304" s="135"/>
    </row>
    <row r="305" spans="1:15" x14ac:dyDescent="0.2">
      <c r="A305" s="134"/>
      <c r="B305" s="134"/>
      <c r="C305" s="134"/>
      <c r="D305" s="134"/>
      <c r="E305" s="134"/>
      <c r="F305" s="134"/>
      <c r="G305" s="134"/>
      <c r="H305" s="134"/>
      <c r="I305" s="134"/>
      <c r="J305" s="199"/>
      <c r="K305" s="200"/>
      <c r="L305" s="200"/>
      <c r="M305" s="200"/>
      <c r="N305" s="134"/>
      <c r="O305" s="135"/>
    </row>
    <row r="306" spans="1:15" x14ac:dyDescent="0.2">
      <c r="A306" s="134"/>
      <c r="B306" s="134"/>
      <c r="C306" s="134"/>
      <c r="D306" s="134"/>
      <c r="E306" s="134"/>
      <c r="F306" s="134"/>
      <c r="G306" s="134"/>
      <c r="H306" s="134"/>
      <c r="I306" s="134"/>
      <c r="J306" s="199"/>
      <c r="K306" s="200"/>
      <c r="L306" s="200"/>
      <c r="M306" s="200"/>
      <c r="N306" s="134"/>
      <c r="O306" s="135"/>
    </row>
    <row r="307" spans="1:15" x14ac:dyDescent="0.2">
      <c r="A307" s="134"/>
      <c r="B307" s="134"/>
      <c r="C307" s="134"/>
      <c r="D307" s="134"/>
      <c r="E307" s="134"/>
      <c r="F307" s="134"/>
      <c r="G307" s="134"/>
      <c r="H307" s="134"/>
      <c r="I307" s="134"/>
      <c r="J307" s="199"/>
      <c r="K307" s="200"/>
      <c r="L307" s="200"/>
      <c r="M307" s="200"/>
      <c r="N307" s="134"/>
      <c r="O307" s="135"/>
    </row>
    <row r="308" spans="1:15" x14ac:dyDescent="0.2">
      <c r="A308" s="134"/>
      <c r="B308" s="134"/>
      <c r="C308" s="134"/>
      <c r="D308" s="134"/>
      <c r="E308" s="134"/>
      <c r="F308" s="134"/>
      <c r="G308" s="134"/>
      <c r="H308" s="134"/>
      <c r="I308" s="134"/>
      <c r="J308" s="199"/>
      <c r="K308" s="200"/>
      <c r="L308" s="200"/>
      <c r="M308" s="200"/>
      <c r="N308" s="134"/>
      <c r="O308" s="135"/>
    </row>
    <row r="309" spans="1:15" x14ac:dyDescent="0.2">
      <c r="A309" s="134"/>
      <c r="B309" s="134"/>
      <c r="C309" s="134"/>
      <c r="D309" s="134"/>
      <c r="E309" s="134"/>
      <c r="F309" s="134"/>
      <c r="G309" s="134"/>
      <c r="H309" s="134"/>
      <c r="I309" s="134"/>
      <c r="J309" s="199"/>
      <c r="K309" s="200"/>
      <c r="L309" s="200"/>
      <c r="M309" s="200"/>
      <c r="N309" s="134"/>
      <c r="O309" s="135"/>
    </row>
    <row r="310" spans="1:15" x14ac:dyDescent="0.2">
      <c r="A310" s="134"/>
      <c r="B310" s="134"/>
      <c r="C310" s="134"/>
      <c r="D310" s="134"/>
      <c r="E310" s="134"/>
      <c r="F310" s="134"/>
      <c r="G310" s="134"/>
      <c r="H310" s="134"/>
      <c r="I310" s="134"/>
      <c r="J310" s="199"/>
      <c r="K310" s="200"/>
      <c r="L310" s="200"/>
      <c r="M310" s="200"/>
      <c r="N310" s="134"/>
      <c r="O310" s="135"/>
    </row>
    <row r="311" spans="1:15" x14ac:dyDescent="0.2">
      <c r="A311" s="134"/>
      <c r="B311" s="134"/>
      <c r="C311" s="134"/>
      <c r="D311" s="134"/>
      <c r="E311" s="134"/>
      <c r="F311" s="134"/>
      <c r="G311" s="134"/>
      <c r="H311" s="134"/>
      <c r="I311" s="134"/>
      <c r="J311" s="199"/>
      <c r="K311" s="200"/>
      <c r="L311" s="200"/>
      <c r="M311" s="200"/>
      <c r="N311" s="134"/>
      <c r="O311" s="135"/>
    </row>
    <row r="312" spans="1:15" x14ac:dyDescent="0.2">
      <c r="A312" s="134"/>
      <c r="B312" s="134"/>
      <c r="C312" s="134"/>
      <c r="D312" s="134"/>
      <c r="E312" s="134"/>
      <c r="F312" s="134"/>
      <c r="G312" s="134"/>
      <c r="H312" s="134"/>
      <c r="I312" s="134"/>
      <c r="J312" s="199"/>
      <c r="K312" s="200"/>
      <c r="L312" s="200"/>
      <c r="M312" s="200"/>
      <c r="N312" s="134"/>
      <c r="O312" s="135"/>
    </row>
    <row r="313" spans="1:15" x14ac:dyDescent="0.2">
      <c r="A313" s="134"/>
      <c r="B313" s="134"/>
      <c r="C313" s="134"/>
      <c r="D313" s="134"/>
      <c r="E313" s="134"/>
      <c r="F313" s="134"/>
      <c r="G313" s="134"/>
      <c r="H313" s="134"/>
      <c r="I313" s="134"/>
      <c r="J313" s="199"/>
      <c r="K313" s="200"/>
      <c r="L313" s="200"/>
      <c r="M313" s="200"/>
      <c r="N313" s="134"/>
      <c r="O313" s="135"/>
    </row>
    <row r="314" spans="1:15" x14ac:dyDescent="0.2">
      <c r="A314" s="134"/>
      <c r="B314" s="134"/>
      <c r="C314" s="134"/>
      <c r="D314" s="134"/>
      <c r="E314" s="134"/>
      <c r="F314" s="134"/>
      <c r="G314" s="134"/>
      <c r="H314" s="134"/>
      <c r="I314" s="134"/>
      <c r="J314" s="199"/>
      <c r="K314" s="200"/>
      <c r="L314" s="200"/>
      <c r="M314" s="200"/>
      <c r="N314" s="134"/>
      <c r="O314" s="135"/>
    </row>
    <row r="315" spans="1:15" x14ac:dyDescent="0.2">
      <c r="A315" s="134"/>
      <c r="B315" s="134"/>
      <c r="C315" s="134"/>
      <c r="D315" s="134"/>
      <c r="E315" s="134"/>
      <c r="F315" s="134"/>
      <c r="G315" s="134"/>
      <c r="H315" s="134"/>
      <c r="I315" s="134"/>
      <c r="J315" s="199"/>
      <c r="K315" s="200"/>
      <c r="L315" s="200"/>
      <c r="M315" s="200"/>
      <c r="N315" s="134"/>
      <c r="O315" s="135"/>
    </row>
    <row r="316" spans="1:15" x14ac:dyDescent="0.2">
      <c r="A316" s="134"/>
      <c r="B316" s="134"/>
      <c r="C316" s="134"/>
      <c r="D316" s="134"/>
      <c r="E316" s="134"/>
      <c r="F316" s="134"/>
      <c r="G316" s="134"/>
      <c r="H316" s="134"/>
      <c r="I316" s="134"/>
      <c r="J316" s="199"/>
      <c r="K316" s="200"/>
      <c r="L316" s="200"/>
      <c r="M316" s="200"/>
      <c r="N316" s="134"/>
      <c r="O316" s="135"/>
    </row>
    <row r="317" spans="1:15" x14ac:dyDescent="0.2">
      <c r="A317" s="134"/>
      <c r="B317" s="134"/>
      <c r="C317" s="134"/>
      <c r="D317" s="134"/>
      <c r="E317" s="134"/>
      <c r="F317" s="134"/>
      <c r="G317" s="134"/>
      <c r="H317" s="134"/>
      <c r="I317" s="134"/>
      <c r="J317" s="199"/>
      <c r="K317" s="200"/>
      <c r="L317" s="200"/>
      <c r="M317" s="200"/>
      <c r="N317" s="134"/>
      <c r="O317" s="135"/>
    </row>
    <row r="318" spans="1:15" x14ac:dyDescent="0.2">
      <c r="A318" s="134"/>
      <c r="B318" s="134"/>
      <c r="C318" s="134"/>
      <c r="D318" s="134"/>
      <c r="E318" s="134"/>
      <c r="F318" s="134"/>
      <c r="G318" s="134"/>
      <c r="H318" s="134"/>
      <c r="I318" s="134"/>
      <c r="J318" s="199"/>
      <c r="K318" s="200"/>
      <c r="L318" s="200"/>
      <c r="M318" s="200"/>
      <c r="N318" s="134"/>
      <c r="O318" s="135"/>
    </row>
    <row r="319" spans="1:15" x14ac:dyDescent="0.2">
      <c r="A319" s="134"/>
      <c r="B319" s="134"/>
      <c r="C319" s="134"/>
      <c r="D319" s="134"/>
      <c r="E319" s="134"/>
      <c r="F319" s="134"/>
      <c r="G319" s="134"/>
      <c r="H319" s="134"/>
      <c r="I319" s="134"/>
      <c r="J319" s="199"/>
      <c r="K319" s="200"/>
      <c r="L319" s="200"/>
      <c r="M319" s="200"/>
      <c r="N319" s="134"/>
      <c r="O319" s="135"/>
    </row>
    <row r="320" spans="1:15" x14ac:dyDescent="0.2">
      <c r="A320" s="134"/>
      <c r="B320" s="134"/>
      <c r="C320" s="134"/>
      <c r="D320" s="134"/>
      <c r="E320" s="134"/>
      <c r="F320" s="134"/>
      <c r="G320" s="134"/>
      <c r="H320" s="134"/>
      <c r="I320" s="134"/>
      <c r="J320" s="199"/>
      <c r="K320" s="200"/>
      <c r="L320" s="200"/>
      <c r="M320" s="200"/>
      <c r="N320" s="134"/>
      <c r="O320" s="135"/>
    </row>
    <row r="321" spans="1:15" x14ac:dyDescent="0.2">
      <c r="A321" s="134"/>
      <c r="B321" s="134"/>
      <c r="C321" s="134"/>
      <c r="D321" s="134"/>
      <c r="E321" s="134"/>
      <c r="F321" s="134"/>
      <c r="G321" s="134"/>
      <c r="H321" s="134"/>
      <c r="I321" s="134"/>
      <c r="J321" s="199"/>
      <c r="K321" s="200"/>
      <c r="L321" s="200"/>
      <c r="M321" s="200"/>
      <c r="N321" s="134"/>
      <c r="O321" s="135"/>
    </row>
    <row r="322" spans="1:15" x14ac:dyDescent="0.2">
      <c r="A322" s="134"/>
      <c r="B322" s="134"/>
      <c r="C322" s="134"/>
      <c r="D322" s="134"/>
      <c r="E322" s="134"/>
      <c r="F322" s="134"/>
      <c r="G322" s="134"/>
      <c r="H322" s="134"/>
      <c r="I322" s="134"/>
      <c r="J322" s="199"/>
      <c r="K322" s="200"/>
      <c r="L322" s="200"/>
      <c r="M322" s="200"/>
      <c r="N322" s="134"/>
      <c r="O322" s="135"/>
    </row>
    <row r="323" spans="1:15" x14ac:dyDescent="0.2">
      <c r="A323" s="134"/>
      <c r="B323" s="134"/>
      <c r="C323" s="134"/>
      <c r="D323" s="134"/>
      <c r="E323" s="134"/>
      <c r="F323" s="134"/>
      <c r="G323" s="134"/>
      <c r="H323" s="134"/>
      <c r="I323" s="134"/>
      <c r="J323" s="199"/>
      <c r="K323" s="200"/>
      <c r="L323" s="200"/>
      <c r="M323" s="200"/>
      <c r="N323" s="134"/>
      <c r="O323" s="135"/>
    </row>
    <row r="324" spans="1:15" x14ac:dyDescent="0.2">
      <c r="A324" s="134"/>
      <c r="B324" s="134"/>
      <c r="C324" s="134"/>
      <c r="D324" s="134"/>
      <c r="E324" s="134"/>
      <c r="F324" s="134"/>
      <c r="G324" s="134"/>
      <c r="H324" s="134"/>
      <c r="I324" s="134"/>
      <c r="J324" s="199"/>
      <c r="K324" s="200"/>
      <c r="L324" s="200"/>
      <c r="M324" s="200"/>
      <c r="N324" s="134"/>
      <c r="O324" s="135"/>
    </row>
    <row r="325" spans="1:15" x14ac:dyDescent="0.2">
      <c r="A325" s="134"/>
      <c r="B325" s="134"/>
      <c r="C325" s="134"/>
      <c r="D325" s="134"/>
      <c r="E325" s="134"/>
      <c r="F325" s="134"/>
      <c r="G325" s="134"/>
      <c r="H325" s="134"/>
      <c r="I325" s="134"/>
      <c r="J325" s="199"/>
      <c r="K325" s="200"/>
      <c r="L325" s="200"/>
      <c r="M325" s="200"/>
      <c r="N325" s="134"/>
      <c r="O325" s="135"/>
    </row>
    <row r="326" spans="1:15" x14ac:dyDescent="0.2">
      <c r="A326" s="134"/>
      <c r="B326" s="134"/>
      <c r="C326" s="134"/>
      <c r="D326" s="134"/>
      <c r="E326" s="134"/>
      <c r="F326" s="134"/>
      <c r="G326" s="134"/>
      <c r="H326" s="134"/>
      <c r="I326" s="134"/>
      <c r="J326" s="199"/>
      <c r="K326" s="200"/>
      <c r="L326" s="200"/>
      <c r="M326" s="200"/>
      <c r="N326" s="134"/>
      <c r="O326" s="135"/>
    </row>
    <row r="327" spans="1:15" x14ac:dyDescent="0.2">
      <c r="A327" s="134"/>
      <c r="B327" s="134"/>
      <c r="C327" s="134"/>
      <c r="D327" s="134"/>
      <c r="E327" s="134"/>
      <c r="F327" s="134"/>
      <c r="G327" s="134"/>
      <c r="H327" s="134"/>
      <c r="I327" s="134"/>
      <c r="J327" s="199"/>
      <c r="K327" s="200"/>
      <c r="L327" s="200"/>
      <c r="M327" s="200"/>
      <c r="N327" s="134"/>
      <c r="O327" s="135"/>
    </row>
    <row r="328" spans="1:15" x14ac:dyDescent="0.2">
      <c r="A328" s="134"/>
      <c r="B328" s="134"/>
      <c r="C328" s="134"/>
      <c r="D328" s="134"/>
      <c r="E328" s="134"/>
      <c r="F328" s="134"/>
      <c r="G328" s="134"/>
      <c r="H328" s="134"/>
      <c r="I328" s="134"/>
      <c r="J328" s="199"/>
      <c r="K328" s="200"/>
      <c r="L328" s="200"/>
      <c r="M328" s="200"/>
      <c r="N328" s="134"/>
      <c r="O328" s="135"/>
    </row>
    <row r="329" spans="1:15" x14ac:dyDescent="0.2">
      <c r="A329" s="134"/>
      <c r="B329" s="134"/>
      <c r="C329" s="134"/>
      <c r="D329" s="134"/>
      <c r="E329" s="134"/>
      <c r="F329" s="134"/>
      <c r="G329" s="134"/>
      <c r="H329" s="134"/>
      <c r="I329" s="134"/>
      <c r="J329" s="199"/>
      <c r="K329" s="200"/>
      <c r="L329" s="200"/>
      <c r="M329" s="200"/>
      <c r="N329" s="134"/>
      <c r="O329" s="135"/>
    </row>
    <row r="330" spans="1:15" x14ac:dyDescent="0.2">
      <c r="A330" s="134"/>
      <c r="B330" s="134"/>
      <c r="C330" s="134"/>
      <c r="D330" s="134"/>
      <c r="E330" s="134"/>
      <c r="F330" s="134"/>
      <c r="G330" s="134"/>
      <c r="H330" s="134"/>
      <c r="I330" s="134"/>
      <c r="J330" s="199"/>
      <c r="K330" s="200"/>
      <c r="L330" s="200"/>
      <c r="M330" s="200"/>
      <c r="N330" s="134"/>
      <c r="O330" s="135"/>
    </row>
    <row r="331" spans="1:15" x14ac:dyDescent="0.2">
      <c r="A331" s="134"/>
      <c r="B331" s="134"/>
      <c r="C331" s="134"/>
      <c r="D331" s="134"/>
      <c r="E331" s="134"/>
      <c r="F331" s="134"/>
      <c r="G331" s="134"/>
      <c r="H331" s="134"/>
      <c r="I331" s="134"/>
      <c r="J331" s="199"/>
      <c r="K331" s="200"/>
      <c r="L331" s="200"/>
      <c r="M331" s="200"/>
      <c r="N331" s="134"/>
      <c r="O331" s="135"/>
    </row>
    <row r="332" spans="1:15" x14ac:dyDescent="0.2">
      <c r="A332" s="134"/>
      <c r="B332" s="134"/>
      <c r="C332" s="134"/>
      <c r="D332" s="134"/>
      <c r="E332" s="134"/>
      <c r="F332" s="134"/>
      <c r="G332" s="134"/>
      <c r="H332" s="134"/>
      <c r="I332" s="134"/>
      <c r="J332" s="199"/>
      <c r="K332" s="200"/>
      <c r="L332" s="200"/>
      <c r="M332" s="200"/>
      <c r="N332" s="134"/>
      <c r="O332" s="135"/>
    </row>
    <row r="333" spans="1:15" x14ac:dyDescent="0.2">
      <c r="A333" s="134"/>
      <c r="B333" s="134"/>
      <c r="C333" s="134"/>
      <c r="D333" s="134"/>
      <c r="E333" s="134"/>
      <c r="F333" s="134"/>
      <c r="G333" s="134"/>
      <c r="H333" s="134"/>
      <c r="I333" s="134"/>
      <c r="J333" s="199"/>
      <c r="K333" s="200"/>
      <c r="L333" s="200"/>
      <c r="M333" s="200"/>
      <c r="N333" s="134"/>
      <c r="O333" s="135"/>
    </row>
    <row r="334" spans="1:15" x14ac:dyDescent="0.2">
      <c r="A334" s="134"/>
      <c r="B334" s="134"/>
      <c r="C334" s="134"/>
      <c r="D334" s="134"/>
      <c r="E334" s="134"/>
      <c r="F334" s="134"/>
      <c r="G334" s="134"/>
      <c r="H334" s="134"/>
      <c r="I334" s="134"/>
      <c r="J334" s="199"/>
      <c r="K334" s="200"/>
      <c r="L334" s="200"/>
      <c r="M334" s="200"/>
      <c r="N334" s="134"/>
      <c r="O334" s="135"/>
    </row>
    <row r="335" spans="1:15" x14ac:dyDescent="0.2">
      <c r="A335" s="134"/>
      <c r="B335" s="134"/>
      <c r="C335" s="134"/>
      <c r="D335" s="134"/>
      <c r="E335" s="134"/>
      <c r="F335" s="134"/>
      <c r="G335" s="134"/>
      <c r="H335" s="134"/>
      <c r="I335" s="134"/>
      <c r="J335" s="199"/>
      <c r="K335" s="200"/>
      <c r="L335" s="200"/>
      <c r="M335" s="200"/>
      <c r="N335" s="134"/>
      <c r="O335" s="135"/>
    </row>
    <row r="336" spans="1:15" x14ac:dyDescent="0.2">
      <c r="A336" s="134"/>
      <c r="B336" s="134"/>
      <c r="C336" s="134"/>
      <c r="D336" s="134"/>
      <c r="E336" s="134"/>
      <c r="F336" s="134"/>
      <c r="G336" s="134"/>
      <c r="H336" s="134"/>
      <c r="I336" s="134"/>
      <c r="J336" s="199"/>
      <c r="K336" s="200"/>
      <c r="L336" s="200"/>
      <c r="M336" s="200"/>
      <c r="N336" s="134"/>
      <c r="O336" s="135"/>
    </row>
    <row r="337" spans="1:15" x14ac:dyDescent="0.2">
      <c r="A337" s="134"/>
      <c r="B337" s="134"/>
      <c r="C337" s="134"/>
      <c r="D337" s="134"/>
      <c r="E337" s="134"/>
      <c r="F337" s="134"/>
      <c r="G337" s="134"/>
      <c r="H337" s="134"/>
      <c r="I337" s="134"/>
      <c r="J337" s="199"/>
      <c r="K337" s="200"/>
      <c r="L337" s="200"/>
      <c r="M337" s="200"/>
      <c r="N337" s="134"/>
      <c r="O337" s="135"/>
    </row>
    <row r="338" spans="1:15" x14ac:dyDescent="0.2">
      <c r="A338" s="134"/>
      <c r="B338" s="134"/>
      <c r="C338" s="134"/>
      <c r="D338" s="134"/>
      <c r="E338" s="134"/>
      <c r="F338" s="134"/>
      <c r="G338" s="134"/>
      <c r="H338" s="134"/>
      <c r="I338" s="134"/>
      <c r="J338" s="199"/>
      <c r="K338" s="200"/>
      <c r="L338" s="200"/>
      <c r="M338" s="200"/>
      <c r="N338" s="134"/>
      <c r="O338" s="135"/>
    </row>
    <row r="339" spans="1:15" x14ac:dyDescent="0.2">
      <c r="A339" s="134"/>
      <c r="B339" s="134"/>
      <c r="C339" s="134"/>
      <c r="D339" s="134"/>
      <c r="E339" s="134"/>
      <c r="F339" s="134"/>
      <c r="G339" s="134"/>
      <c r="H339" s="134"/>
      <c r="I339" s="134"/>
      <c r="J339" s="199"/>
      <c r="K339" s="200"/>
      <c r="L339" s="200"/>
      <c r="M339" s="200"/>
      <c r="N339" s="134"/>
      <c r="O339" s="135"/>
    </row>
    <row r="340" spans="1:15" x14ac:dyDescent="0.2">
      <c r="A340" s="134"/>
      <c r="B340" s="134"/>
      <c r="C340" s="134"/>
      <c r="D340" s="134"/>
      <c r="E340" s="134"/>
      <c r="F340" s="134"/>
      <c r="G340" s="134"/>
      <c r="H340" s="134"/>
      <c r="I340" s="134"/>
      <c r="J340" s="199"/>
      <c r="K340" s="200"/>
      <c r="L340" s="200"/>
      <c r="M340" s="200"/>
      <c r="N340" s="134"/>
      <c r="O340" s="135"/>
    </row>
    <row r="341" spans="1:15" x14ac:dyDescent="0.2">
      <c r="A341" s="134"/>
      <c r="B341" s="134"/>
      <c r="C341" s="134"/>
      <c r="D341" s="134"/>
      <c r="E341" s="134"/>
      <c r="F341" s="134"/>
      <c r="G341" s="134"/>
      <c r="H341" s="134"/>
      <c r="I341" s="134"/>
      <c r="J341" s="199"/>
      <c r="K341" s="200"/>
      <c r="L341" s="200"/>
      <c r="M341" s="200"/>
      <c r="N341" s="134"/>
      <c r="O341" s="135"/>
    </row>
    <row r="342" spans="1:15" x14ac:dyDescent="0.2">
      <c r="A342" s="134"/>
      <c r="B342" s="134"/>
      <c r="C342" s="134"/>
      <c r="D342" s="134"/>
      <c r="E342" s="134"/>
      <c r="F342" s="134"/>
      <c r="G342" s="134"/>
      <c r="H342" s="134"/>
      <c r="I342" s="134"/>
      <c r="J342" s="199"/>
      <c r="K342" s="200"/>
      <c r="L342" s="200"/>
      <c r="M342" s="200"/>
      <c r="N342" s="134"/>
      <c r="O342" s="135"/>
    </row>
    <row r="343" spans="1:15" x14ac:dyDescent="0.2">
      <c r="A343" s="134"/>
      <c r="B343" s="134"/>
      <c r="C343" s="134"/>
      <c r="D343" s="134"/>
      <c r="E343" s="134"/>
      <c r="F343" s="134"/>
      <c r="G343" s="134"/>
      <c r="H343" s="134"/>
      <c r="I343" s="134"/>
      <c r="J343" s="199"/>
      <c r="K343" s="200"/>
      <c r="L343" s="200"/>
      <c r="M343" s="200"/>
      <c r="N343" s="134"/>
      <c r="O343" s="135"/>
    </row>
    <row r="344" spans="1:15" x14ac:dyDescent="0.2">
      <c r="A344" s="134"/>
      <c r="B344" s="134"/>
      <c r="C344" s="134"/>
      <c r="D344" s="134"/>
      <c r="E344" s="134"/>
      <c r="F344" s="134"/>
      <c r="G344" s="134"/>
      <c r="H344" s="134"/>
      <c r="I344" s="134"/>
      <c r="J344" s="199"/>
      <c r="K344" s="200"/>
      <c r="L344" s="200"/>
      <c r="M344" s="200"/>
      <c r="N344" s="134"/>
      <c r="O344" s="135"/>
    </row>
    <row r="345" spans="1:15" x14ac:dyDescent="0.2">
      <c r="A345" s="134"/>
      <c r="B345" s="134"/>
      <c r="C345" s="134"/>
      <c r="D345" s="134"/>
      <c r="E345" s="134"/>
      <c r="F345" s="134"/>
      <c r="G345" s="134"/>
      <c r="H345" s="134"/>
      <c r="I345" s="134"/>
      <c r="J345" s="199"/>
      <c r="K345" s="200"/>
      <c r="L345" s="200"/>
      <c r="M345" s="200"/>
      <c r="N345" s="134"/>
      <c r="O345" s="135"/>
    </row>
    <row r="346" spans="1:15" x14ac:dyDescent="0.2">
      <c r="A346" s="134"/>
      <c r="B346" s="134"/>
      <c r="C346" s="134"/>
      <c r="D346" s="134"/>
      <c r="E346" s="134"/>
      <c r="F346" s="134"/>
      <c r="G346" s="134"/>
      <c r="H346" s="134"/>
      <c r="I346" s="134"/>
      <c r="J346" s="199"/>
      <c r="K346" s="200"/>
      <c r="L346" s="200"/>
      <c r="M346" s="200"/>
      <c r="N346" s="134"/>
      <c r="O346" s="135"/>
    </row>
    <row r="347" spans="1:15" x14ac:dyDescent="0.2">
      <c r="A347" s="134"/>
      <c r="B347" s="134"/>
      <c r="C347" s="134"/>
      <c r="D347" s="134"/>
      <c r="E347" s="134"/>
      <c r="F347" s="134"/>
      <c r="G347" s="134"/>
      <c r="H347" s="134"/>
      <c r="I347" s="134"/>
      <c r="J347" s="199"/>
      <c r="K347" s="200"/>
      <c r="L347" s="200"/>
      <c r="M347" s="200"/>
      <c r="N347" s="134"/>
      <c r="O347" s="135"/>
    </row>
    <row r="348" spans="1:15" x14ac:dyDescent="0.2">
      <c r="A348" s="134"/>
      <c r="B348" s="134"/>
      <c r="C348" s="134"/>
      <c r="D348" s="134"/>
      <c r="E348" s="134"/>
      <c r="F348" s="134"/>
      <c r="G348" s="134"/>
      <c r="H348" s="134"/>
      <c r="I348" s="134"/>
      <c r="J348" s="199"/>
      <c r="K348" s="200"/>
      <c r="L348" s="200"/>
      <c r="M348" s="200"/>
      <c r="N348" s="134"/>
      <c r="O348" s="135"/>
    </row>
    <row r="349" spans="1:15" x14ac:dyDescent="0.2">
      <c r="A349" s="134"/>
      <c r="B349" s="134"/>
      <c r="C349" s="134"/>
      <c r="D349" s="134"/>
      <c r="E349" s="134"/>
      <c r="F349" s="134"/>
      <c r="G349" s="134"/>
      <c r="H349" s="134"/>
      <c r="I349" s="134"/>
      <c r="J349" s="199"/>
      <c r="K349" s="200"/>
      <c r="L349" s="200"/>
      <c r="M349" s="200"/>
      <c r="N349" s="134"/>
      <c r="O349" s="135"/>
    </row>
    <row r="350" spans="1:15" x14ac:dyDescent="0.2">
      <c r="A350" s="134"/>
      <c r="B350" s="134"/>
      <c r="C350" s="134"/>
      <c r="D350" s="134"/>
      <c r="E350" s="134"/>
      <c r="F350" s="134"/>
      <c r="G350" s="134"/>
      <c r="H350" s="134"/>
      <c r="I350" s="134"/>
      <c r="J350" s="199"/>
      <c r="K350" s="200"/>
      <c r="L350" s="200"/>
      <c r="M350" s="200"/>
      <c r="N350" s="134"/>
      <c r="O350" s="135"/>
    </row>
    <row r="351" spans="1:15" x14ac:dyDescent="0.2">
      <c r="A351" s="134"/>
      <c r="B351" s="134"/>
      <c r="C351" s="134"/>
      <c r="D351" s="134"/>
      <c r="E351" s="134"/>
      <c r="F351" s="134"/>
      <c r="G351" s="134"/>
      <c r="H351" s="134"/>
      <c r="I351" s="134"/>
      <c r="J351" s="199"/>
      <c r="K351" s="200"/>
      <c r="L351" s="200"/>
      <c r="M351" s="200"/>
      <c r="N351" s="134"/>
      <c r="O351" s="135"/>
    </row>
    <row r="352" spans="1:15" x14ac:dyDescent="0.2">
      <c r="A352" s="134"/>
      <c r="B352" s="134"/>
      <c r="C352" s="134"/>
      <c r="D352" s="134"/>
      <c r="E352" s="134"/>
      <c r="F352" s="134"/>
      <c r="G352" s="134"/>
      <c r="H352" s="134"/>
      <c r="I352" s="134"/>
      <c r="J352" s="199"/>
      <c r="K352" s="200"/>
      <c r="L352" s="200"/>
      <c r="M352" s="200"/>
      <c r="N352" s="134"/>
      <c r="O352" s="135"/>
    </row>
    <row r="353" spans="1:15" x14ac:dyDescent="0.2">
      <c r="A353" s="134"/>
      <c r="B353" s="134"/>
      <c r="C353" s="134"/>
      <c r="D353" s="134"/>
      <c r="E353" s="134"/>
      <c r="F353" s="134"/>
      <c r="G353" s="134"/>
      <c r="H353" s="134"/>
      <c r="I353" s="134"/>
      <c r="J353" s="199"/>
      <c r="K353" s="200"/>
      <c r="L353" s="200"/>
      <c r="M353" s="200"/>
      <c r="N353" s="134"/>
      <c r="O353" s="135"/>
    </row>
    <row r="354" spans="1:15" x14ac:dyDescent="0.2">
      <c r="A354" s="134"/>
      <c r="B354" s="134"/>
      <c r="C354" s="134"/>
      <c r="D354" s="134"/>
      <c r="E354" s="134"/>
      <c r="F354" s="134"/>
      <c r="G354" s="134"/>
      <c r="H354" s="134"/>
      <c r="I354" s="134"/>
      <c r="J354" s="199"/>
      <c r="K354" s="200"/>
      <c r="L354" s="200"/>
      <c r="M354" s="200"/>
      <c r="N354" s="134"/>
      <c r="O354" s="135"/>
    </row>
    <row r="355" spans="1:15" x14ac:dyDescent="0.2">
      <c r="A355" s="134"/>
      <c r="B355" s="134"/>
      <c r="C355" s="134"/>
      <c r="D355" s="134"/>
      <c r="E355" s="134"/>
      <c r="F355" s="134"/>
      <c r="G355" s="134"/>
      <c r="H355" s="134"/>
      <c r="I355" s="134"/>
      <c r="J355" s="199"/>
      <c r="K355" s="200"/>
      <c r="L355" s="200"/>
      <c r="M355" s="200"/>
      <c r="N355" s="134"/>
      <c r="O355" s="135"/>
    </row>
    <row r="356" spans="1:15" x14ac:dyDescent="0.2">
      <c r="A356" s="134"/>
      <c r="B356" s="134"/>
      <c r="C356" s="134"/>
      <c r="D356" s="134"/>
      <c r="E356" s="134"/>
      <c r="F356" s="134"/>
      <c r="G356" s="134"/>
      <c r="H356" s="134"/>
      <c r="I356" s="134"/>
      <c r="J356" s="199"/>
      <c r="K356" s="200"/>
      <c r="L356" s="200"/>
      <c r="M356" s="200"/>
      <c r="N356" s="134"/>
      <c r="O356" s="135"/>
    </row>
    <row r="357" spans="1:15" x14ac:dyDescent="0.2">
      <c r="A357" s="134"/>
      <c r="B357" s="134"/>
      <c r="C357" s="134"/>
      <c r="D357" s="134"/>
      <c r="E357" s="134"/>
      <c r="F357" s="134"/>
      <c r="G357" s="134"/>
      <c r="H357" s="134"/>
      <c r="I357" s="134"/>
      <c r="J357" s="199"/>
      <c r="K357" s="200"/>
      <c r="L357" s="200"/>
      <c r="M357" s="200"/>
      <c r="N357" s="134"/>
      <c r="O357" s="135"/>
    </row>
    <row r="358" spans="1:15" x14ac:dyDescent="0.2">
      <c r="A358" s="134"/>
      <c r="B358" s="134"/>
      <c r="C358" s="134"/>
      <c r="D358" s="134"/>
      <c r="E358" s="134"/>
      <c r="F358" s="134"/>
      <c r="G358" s="134"/>
      <c r="H358" s="134"/>
      <c r="I358" s="134"/>
      <c r="J358" s="199"/>
      <c r="K358" s="200"/>
      <c r="L358" s="200"/>
      <c r="M358" s="200"/>
      <c r="N358" s="134"/>
      <c r="O358" s="135"/>
    </row>
    <row r="359" spans="1:15" x14ac:dyDescent="0.2">
      <c r="A359" s="134"/>
      <c r="B359" s="134"/>
      <c r="C359" s="134"/>
      <c r="D359" s="134"/>
      <c r="E359" s="134"/>
      <c r="F359" s="134"/>
      <c r="G359" s="134"/>
      <c r="H359" s="134"/>
      <c r="I359" s="134"/>
      <c r="J359" s="199"/>
      <c r="K359" s="200"/>
      <c r="L359" s="200"/>
      <c r="M359" s="200"/>
      <c r="N359" s="134"/>
      <c r="O359" s="135"/>
    </row>
    <row r="360" spans="1:15" x14ac:dyDescent="0.2">
      <c r="A360" s="134"/>
      <c r="B360" s="134"/>
      <c r="C360" s="134"/>
      <c r="D360" s="134"/>
      <c r="E360" s="134"/>
      <c r="F360" s="134"/>
      <c r="G360" s="134"/>
      <c r="H360" s="134"/>
      <c r="I360" s="134"/>
      <c r="J360" s="199"/>
      <c r="K360" s="200"/>
      <c r="L360" s="200"/>
      <c r="M360" s="200"/>
      <c r="N360" s="134"/>
      <c r="O360" s="135"/>
    </row>
    <row r="361" spans="1:15" x14ac:dyDescent="0.2">
      <c r="A361" s="134"/>
      <c r="B361" s="134"/>
      <c r="C361" s="134"/>
      <c r="D361" s="134"/>
      <c r="E361" s="134"/>
      <c r="F361" s="134"/>
      <c r="G361" s="134"/>
      <c r="H361" s="134"/>
      <c r="I361" s="134"/>
      <c r="J361" s="199"/>
      <c r="K361" s="200"/>
      <c r="L361" s="200"/>
      <c r="M361" s="200"/>
      <c r="N361" s="134"/>
      <c r="O361" s="135"/>
    </row>
    <row r="362" spans="1:15" x14ac:dyDescent="0.2">
      <c r="A362" s="134"/>
      <c r="B362" s="134"/>
      <c r="C362" s="134"/>
      <c r="D362" s="134"/>
      <c r="E362" s="134"/>
      <c r="F362" s="134"/>
      <c r="G362" s="134"/>
      <c r="H362" s="134"/>
      <c r="I362" s="134"/>
      <c r="J362" s="199"/>
      <c r="K362" s="200"/>
      <c r="L362" s="200"/>
      <c r="M362" s="200"/>
      <c r="N362" s="134"/>
      <c r="O362" s="135"/>
    </row>
    <row r="363" spans="1:15" x14ac:dyDescent="0.2">
      <c r="A363" s="134"/>
      <c r="B363" s="134"/>
      <c r="C363" s="134"/>
      <c r="D363" s="134"/>
      <c r="E363" s="134"/>
      <c r="F363" s="134"/>
      <c r="G363" s="134"/>
      <c r="H363" s="134"/>
      <c r="I363" s="134"/>
      <c r="J363" s="199"/>
      <c r="K363" s="200"/>
      <c r="L363" s="200"/>
      <c r="M363" s="200"/>
      <c r="N363" s="134"/>
      <c r="O363" s="135"/>
    </row>
    <row r="364" spans="1:15" x14ac:dyDescent="0.2">
      <c r="A364" s="134"/>
      <c r="B364" s="134"/>
      <c r="C364" s="134"/>
      <c r="D364" s="134"/>
      <c r="E364" s="134"/>
      <c r="F364" s="134"/>
      <c r="G364" s="134"/>
      <c r="H364" s="134"/>
      <c r="I364" s="134"/>
      <c r="J364" s="199"/>
      <c r="K364" s="200"/>
      <c r="L364" s="200"/>
      <c r="M364" s="200"/>
      <c r="N364" s="134"/>
      <c r="O364" s="135"/>
    </row>
    <row r="365" spans="1:15" x14ac:dyDescent="0.2">
      <c r="A365" s="134"/>
      <c r="B365" s="134"/>
      <c r="C365" s="134"/>
      <c r="D365" s="134"/>
      <c r="E365" s="134"/>
      <c r="F365" s="134"/>
      <c r="G365" s="134"/>
      <c r="H365" s="134"/>
      <c r="I365" s="134"/>
      <c r="J365" s="199"/>
      <c r="K365" s="200"/>
      <c r="L365" s="200"/>
      <c r="M365" s="200"/>
      <c r="N365" s="134"/>
      <c r="O365" s="135"/>
    </row>
    <row r="366" spans="1:15" x14ac:dyDescent="0.2">
      <c r="A366" s="134"/>
      <c r="B366" s="134"/>
      <c r="C366" s="134"/>
      <c r="D366" s="134"/>
      <c r="E366" s="134"/>
      <c r="F366" s="134"/>
      <c r="G366" s="134"/>
      <c r="H366" s="134"/>
      <c r="I366" s="134"/>
      <c r="J366" s="199"/>
      <c r="K366" s="200"/>
      <c r="L366" s="200"/>
      <c r="M366" s="200"/>
      <c r="N366" s="134"/>
      <c r="O366" s="135"/>
    </row>
    <row r="367" spans="1:15" x14ac:dyDescent="0.2">
      <c r="A367" s="134"/>
      <c r="B367" s="134"/>
      <c r="C367" s="134"/>
      <c r="D367" s="134"/>
      <c r="E367" s="134"/>
      <c r="F367" s="134"/>
      <c r="G367" s="134"/>
      <c r="H367" s="134"/>
      <c r="I367" s="134"/>
      <c r="J367" s="199"/>
      <c r="K367" s="200"/>
      <c r="L367" s="200"/>
      <c r="M367" s="200"/>
      <c r="N367" s="134"/>
      <c r="O367" s="135"/>
    </row>
    <row r="368" spans="1:15" x14ac:dyDescent="0.2">
      <c r="A368" s="134"/>
      <c r="B368" s="134"/>
      <c r="C368" s="134"/>
      <c r="D368" s="134"/>
      <c r="E368" s="134"/>
      <c r="F368" s="134"/>
      <c r="G368" s="134"/>
      <c r="H368" s="134"/>
      <c r="I368" s="134"/>
      <c r="J368" s="199"/>
      <c r="K368" s="200"/>
      <c r="L368" s="200"/>
      <c r="M368" s="200"/>
      <c r="N368" s="134"/>
      <c r="O368" s="135"/>
    </row>
    <row r="369" spans="1:15" x14ac:dyDescent="0.2">
      <c r="A369" s="134"/>
      <c r="B369" s="134"/>
      <c r="C369" s="134"/>
      <c r="D369" s="134"/>
      <c r="E369" s="134"/>
      <c r="F369" s="134"/>
      <c r="G369" s="134"/>
      <c r="H369" s="134"/>
      <c r="I369" s="134"/>
      <c r="J369" s="199"/>
      <c r="K369" s="200"/>
      <c r="L369" s="200"/>
      <c r="M369" s="200"/>
      <c r="N369" s="134"/>
      <c r="O369" s="135"/>
    </row>
    <row r="370" spans="1:15" x14ac:dyDescent="0.2">
      <c r="A370" s="134"/>
      <c r="B370" s="134"/>
      <c r="C370" s="134"/>
      <c r="D370" s="134"/>
      <c r="E370" s="134"/>
      <c r="F370" s="134"/>
      <c r="G370" s="134"/>
      <c r="H370" s="134"/>
      <c r="I370" s="134"/>
      <c r="J370" s="199"/>
      <c r="K370" s="200"/>
      <c r="L370" s="200"/>
      <c r="M370" s="200"/>
      <c r="N370" s="134"/>
      <c r="O370" s="135"/>
    </row>
    <row r="371" spans="1:15" x14ac:dyDescent="0.2">
      <c r="A371" s="134"/>
      <c r="B371" s="134"/>
      <c r="C371" s="134"/>
      <c r="D371" s="134"/>
      <c r="E371" s="134"/>
      <c r="F371" s="134"/>
      <c r="G371" s="134"/>
      <c r="H371" s="134"/>
      <c r="I371" s="134"/>
      <c r="J371" s="199"/>
      <c r="K371" s="200"/>
      <c r="L371" s="200"/>
      <c r="M371" s="200"/>
      <c r="N371" s="134"/>
      <c r="O371" s="135"/>
    </row>
    <row r="372" spans="1:15" x14ac:dyDescent="0.2">
      <c r="A372" s="134"/>
      <c r="B372" s="134"/>
      <c r="C372" s="134"/>
      <c r="D372" s="134"/>
      <c r="E372" s="134"/>
      <c r="F372" s="134"/>
      <c r="G372" s="134"/>
      <c r="H372" s="134"/>
      <c r="I372" s="134"/>
      <c r="J372" s="199"/>
      <c r="K372" s="200"/>
      <c r="L372" s="200"/>
      <c r="M372" s="200"/>
      <c r="N372" s="134"/>
      <c r="O372" s="135"/>
    </row>
    <row r="373" spans="1:15" x14ac:dyDescent="0.2">
      <c r="A373" s="134"/>
      <c r="B373" s="134"/>
      <c r="C373" s="134"/>
      <c r="D373" s="134"/>
      <c r="E373" s="134"/>
      <c r="F373" s="134"/>
      <c r="G373" s="134"/>
      <c r="H373" s="134"/>
      <c r="I373" s="134"/>
      <c r="J373" s="199"/>
      <c r="K373" s="200"/>
      <c r="L373" s="200"/>
      <c r="M373" s="200"/>
      <c r="N373" s="134"/>
      <c r="O373" s="135"/>
    </row>
    <row r="374" spans="1:15" x14ac:dyDescent="0.2">
      <c r="A374" s="134"/>
      <c r="B374" s="134"/>
      <c r="C374" s="134"/>
      <c r="D374" s="134"/>
      <c r="E374" s="134"/>
      <c r="F374" s="134"/>
      <c r="G374" s="134"/>
      <c r="H374" s="134"/>
      <c r="I374" s="134"/>
      <c r="J374" s="199"/>
      <c r="K374" s="200"/>
      <c r="L374" s="200"/>
      <c r="M374" s="200"/>
      <c r="N374" s="134"/>
      <c r="O374" s="135"/>
    </row>
    <row r="375" spans="1:15" x14ac:dyDescent="0.2">
      <c r="A375" s="134"/>
      <c r="B375" s="134"/>
      <c r="C375" s="134"/>
      <c r="D375" s="134"/>
      <c r="E375" s="134"/>
      <c r="F375" s="134"/>
      <c r="G375" s="134"/>
      <c r="H375" s="134"/>
      <c r="I375" s="134"/>
      <c r="J375" s="199"/>
      <c r="K375" s="200"/>
      <c r="L375" s="200"/>
      <c r="M375" s="200"/>
      <c r="N375" s="134"/>
      <c r="O375" s="135"/>
    </row>
    <row r="376" spans="1:15" x14ac:dyDescent="0.2">
      <c r="A376" s="134"/>
      <c r="B376" s="134"/>
      <c r="C376" s="134"/>
      <c r="D376" s="134"/>
      <c r="E376" s="134"/>
      <c r="F376" s="134"/>
      <c r="G376" s="134"/>
      <c r="H376" s="134"/>
      <c r="I376" s="134"/>
      <c r="J376" s="199"/>
      <c r="K376" s="200"/>
      <c r="L376" s="200"/>
      <c r="M376" s="200"/>
      <c r="N376" s="134"/>
      <c r="O376" s="135"/>
    </row>
    <row r="377" spans="1:15" x14ac:dyDescent="0.2">
      <c r="A377" s="134"/>
      <c r="B377" s="134"/>
      <c r="C377" s="134"/>
      <c r="D377" s="134"/>
      <c r="E377" s="134"/>
      <c r="F377" s="134"/>
      <c r="G377" s="134"/>
      <c r="H377" s="134"/>
      <c r="I377" s="134"/>
      <c r="J377" s="199"/>
      <c r="K377" s="200"/>
      <c r="L377" s="200"/>
      <c r="M377" s="200"/>
      <c r="N377" s="134"/>
      <c r="O377" s="135"/>
    </row>
    <row r="378" spans="1:15" x14ac:dyDescent="0.2">
      <c r="A378" s="134"/>
      <c r="B378" s="134"/>
      <c r="C378" s="134"/>
      <c r="D378" s="134"/>
      <c r="E378" s="134"/>
      <c r="F378" s="134"/>
      <c r="G378" s="134"/>
      <c r="H378" s="134"/>
      <c r="I378" s="134"/>
      <c r="J378" s="199"/>
      <c r="K378" s="200"/>
      <c r="L378" s="200"/>
      <c r="M378" s="200"/>
      <c r="N378" s="134"/>
      <c r="O378" s="135"/>
    </row>
    <row r="379" spans="1:15" x14ac:dyDescent="0.2">
      <c r="A379" s="134"/>
      <c r="B379" s="134"/>
      <c r="C379" s="134"/>
      <c r="D379" s="134"/>
      <c r="E379" s="134"/>
      <c r="F379" s="134"/>
      <c r="G379" s="134"/>
      <c r="H379" s="134"/>
      <c r="I379" s="134"/>
      <c r="J379" s="199"/>
      <c r="K379" s="200"/>
      <c r="L379" s="200"/>
      <c r="M379" s="200"/>
      <c r="N379" s="134"/>
      <c r="O379" s="135"/>
    </row>
    <row r="380" spans="1:15" x14ac:dyDescent="0.2">
      <c r="A380" s="134"/>
      <c r="B380" s="134"/>
      <c r="C380" s="134"/>
      <c r="D380" s="134"/>
      <c r="E380" s="134"/>
      <c r="F380" s="134"/>
      <c r="G380" s="134"/>
      <c r="H380" s="134"/>
      <c r="I380" s="134"/>
      <c r="J380" s="199"/>
      <c r="K380" s="200"/>
      <c r="L380" s="200"/>
      <c r="M380" s="200"/>
      <c r="N380" s="134"/>
      <c r="O380" s="135"/>
    </row>
    <row r="381" spans="1:15" x14ac:dyDescent="0.2">
      <c r="A381" s="134"/>
      <c r="B381" s="134"/>
      <c r="C381" s="134"/>
      <c r="D381" s="134"/>
      <c r="E381" s="134"/>
      <c r="F381" s="134"/>
      <c r="G381" s="134"/>
      <c r="H381" s="134"/>
      <c r="I381" s="134"/>
      <c r="J381" s="199"/>
      <c r="K381" s="200"/>
      <c r="L381" s="200"/>
      <c r="M381" s="200"/>
      <c r="N381" s="134"/>
      <c r="O381" s="135"/>
    </row>
    <row r="382" spans="1:15" x14ac:dyDescent="0.2">
      <c r="A382" s="134"/>
      <c r="B382" s="134"/>
      <c r="C382" s="134"/>
      <c r="D382" s="134"/>
      <c r="E382" s="134"/>
      <c r="F382" s="134"/>
      <c r="G382" s="134"/>
      <c r="H382" s="134"/>
      <c r="I382" s="134"/>
      <c r="J382" s="199"/>
      <c r="K382" s="200"/>
      <c r="L382" s="200"/>
      <c r="M382" s="200"/>
      <c r="N382" s="134"/>
      <c r="O382" s="135"/>
    </row>
    <row r="383" spans="1:15" x14ac:dyDescent="0.2">
      <c r="A383" s="134"/>
      <c r="B383" s="134"/>
      <c r="C383" s="134"/>
      <c r="D383" s="134"/>
      <c r="E383" s="134"/>
      <c r="F383" s="134"/>
      <c r="G383" s="134"/>
      <c r="H383" s="134"/>
      <c r="I383" s="134"/>
      <c r="J383" s="199"/>
      <c r="K383" s="200"/>
      <c r="L383" s="200"/>
      <c r="M383" s="200"/>
      <c r="N383" s="134"/>
      <c r="O383" s="135"/>
    </row>
    <row r="384" spans="1:15" x14ac:dyDescent="0.2">
      <c r="A384" s="134"/>
      <c r="B384" s="134"/>
      <c r="C384" s="134"/>
      <c r="D384" s="134"/>
      <c r="E384" s="134"/>
      <c r="F384" s="134"/>
      <c r="G384" s="134"/>
      <c r="H384" s="134"/>
      <c r="I384" s="134"/>
      <c r="J384" s="199"/>
      <c r="K384" s="200"/>
      <c r="L384" s="200"/>
      <c r="M384" s="200"/>
      <c r="N384" s="134"/>
      <c r="O384" s="135"/>
    </row>
    <row r="385" spans="1:15" x14ac:dyDescent="0.2">
      <c r="A385" s="134"/>
      <c r="B385" s="134"/>
      <c r="C385" s="134"/>
      <c r="D385" s="134"/>
      <c r="E385" s="134"/>
      <c r="F385" s="134"/>
      <c r="G385" s="134"/>
      <c r="H385" s="134"/>
      <c r="I385" s="134"/>
      <c r="J385" s="199"/>
      <c r="K385" s="200"/>
      <c r="L385" s="200"/>
      <c r="M385" s="200"/>
      <c r="N385" s="134"/>
      <c r="O385" s="135"/>
    </row>
    <row r="386" spans="1:15" x14ac:dyDescent="0.2">
      <c r="A386" s="134"/>
      <c r="B386" s="134"/>
      <c r="C386" s="134"/>
      <c r="D386" s="134"/>
      <c r="E386" s="134"/>
      <c r="F386" s="134"/>
      <c r="G386" s="134"/>
      <c r="H386" s="134"/>
      <c r="I386" s="134"/>
      <c r="J386" s="199"/>
      <c r="K386" s="200"/>
      <c r="L386" s="200"/>
      <c r="M386" s="200"/>
      <c r="N386" s="134"/>
      <c r="O386" s="135"/>
    </row>
    <row r="387" spans="1:15" x14ac:dyDescent="0.2">
      <c r="A387" s="134"/>
      <c r="B387" s="134"/>
      <c r="C387" s="134"/>
      <c r="D387" s="134"/>
      <c r="E387" s="134"/>
      <c r="F387" s="134"/>
      <c r="G387" s="134"/>
      <c r="H387" s="134"/>
      <c r="I387" s="134"/>
      <c r="J387" s="199"/>
      <c r="K387" s="200"/>
      <c r="L387" s="200"/>
      <c r="M387" s="200"/>
      <c r="N387" s="134"/>
      <c r="O387" s="135"/>
    </row>
    <row r="388" spans="1:15" x14ac:dyDescent="0.2">
      <c r="A388" s="134"/>
      <c r="B388" s="134"/>
      <c r="C388" s="134"/>
      <c r="D388" s="134"/>
      <c r="E388" s="134"/>
      <c r="F388" s="134"/>
      <c r="G388" s="134"/>
      <c r="H388" s="134"/>
      <c r="I388" s="134"/>
      <c r="J388" s="199"/>
      <c r="K388" s="200"/>
      <c r="L388" s="200"/>
      <c r="M388" s="200"/>
      <c r="N388" s="134"/>
      <c r="O388" s="135"/>
    </row>
    <row r="389" spans="1:15" x14ac:dyDescent="0.2">
      <c r="A389" s="134"/>
      <c r="B389" s="134"/>
      <c r="C389" s="134"/>
      <c r="D389" s="134"/>
      <c r="E389" s="134"/>
      <c r="F389" s="134"/>
      <c r="G389" s="134"/>
      <c r="H389" s="134"/>
      <c r="I389" s="134"/>
      <c r="J389" s="199"/>
      <c r="K389" s="200"/>
      <c r="L389" s="200"/>
      <c r="M389" s="200"/>
      <c r="N389" s="134"/>
      <c r="O389" s="135"/>
    </row>
    <row r="390" spans="1:15" x14ac:dyDescent="0.2">
      <c r="A390" s="134"/>
      <c r="B390" s="134"/>
      <c r="C390" s="134"/>
      <c r="D390" s="134"/>
      <c r="E390" s="134"/>
      <c r="F390" s="134"/>
      <c r="G390" s="134"/>
      <c r="H390" s="134"/>
      <c r="I390" s="134"/>
      <c r="J390" s="199"/>
      <c r="K390" s="200"/>
      <c r="L390" s="200"/>
      <c r="M390" s="200"/>
      <c r="N390" s="134"/>
      <c r="O390" s="135"/>
    </row>
    <row r="391" spans="1:15" x14ac:dyDescent="0.2">
      <c r="A391" s="134"/>
      <c r="B391" s="134"/>
      <c r="C391" s="134"/>
      <c r="D391" s="134"/>
      <c r="E391" s="134"/>
      <c r="F391" s="134"/>
      <c r="G391" s="134"/>
      <c r="H391" s="134"/>
      <c r="I391" s="134"/>
      <c r="J391" s="199"/>
      <c r="K391" s="200"/>
      <c r="L391" s="200"/>
      <c r="M391" s="200"/>
      <c r="N391" s="134"/>
      <c r="O391" s="135"/>
    </row>
    <row r="392" spans="1:15" x14ac:dyDescent="0.2">
      <c r="A392" s="134"/>
      <c r="B392" s="134"/>
      <c r="C392" s="134"/>
      <c r="D392" s="134"/>
      <c r="E392" s="134"/>
      <c r="F392" s="134"/>
      <c r="G392" s="134"/>
      <c r="H392" s="134"/>
      <c r="I392" s="134"/>
      <c r="J392" s="199"/>
      <c r="K392" s="200"/>
      <c r="L392" s="200"/>
      <c r="M392" s="200"/>
      <c r="N392" s="134"/>
      <c r="O392" s="135"/>
    </row>
    <row r="393" spans="1:15" x14ac:dyDescent="0.2">
      <c r="A393" s="134"/>
      <c r="B393" s="134"/>
      <c r="C393" s="134"/>
      <c r="D393" s="134"/>
      <c r="E393" s="134"/>
      <c r="F393" s="134"/>
      <c r="G393" s="134"/>
      <c r="H393" s="134"/>
      <c r="I393" s="134"/>
      <c r="J393" s="199"/>
      <c r="K393" s="200"/>
      <c r="L393" s="200"/>
      <c r="M393" s="200"/>
      <c r="N393" s="134"/>
      <c r="O393" s="135"/>
    </row>
    <row r="394" spans="1:15" x14ac:dyDescent="0.2">
      <c r="A394" s="134"/>
      <c r="B394" s="134"/>
      <c r="C394" s="134"/>
      <c r="D394" s="134"/>
      <c r="E394" s="134"/>
      <c r="F394" s="134"/>
      <c r="G394" s="134"/>
      <c r="H394" s="134"/>
      <c r="I394" s="134"/>
      <c r="J394" s="199"/>
      <c r="K394" s="200"/>
      <c r="L394" s="200"/>
      <c r="M394" s="200"/>
      <c r="N394" s="134"/>
      <c r="O394" s="135"/>
    </row>
    <row r="395" spans="1:15" x14ac:dyDescent="0.2">
      <c r="A395" s="134"/>
      <c r="B395" s="134"/>
      <c r="C395" s="134"/>
      <c r="D395" s="134"/>
      <c r="E395" s="134"/>
      <c r="F395" s="134"/>
      <c r="G395" s="134"/>
      <c r="H395" s="134"/>
      <c r="I395" s="134"/>
      <c r="J395" s="199"/>
      <c r="K395" s="200"/>
      <c r="L395" s="200"/>
      <c r="M395" s="200"/>
      <c r="N395" s="134"/>
      <c r="O395" s="135"/>
    </row>
    <row r="396" spans="1:15" x14ac:dyDescent="0.2">
      <c r="A396" s="134"/>
      <c r="B396" s="134"/>
      <c r="C396" s="134"/>
      <c r="D396" s="134"/>
      <c r="E396" s="134"/>
      <c r="F396" s="134"/>
      <c r="G396" s="134"/>
      <c r="H396" s="134"/>
      <c r="I396" s="134"/>
      <c r="J396" s="199"/>
      <c r="K396" s="200"/>
      <c r="L396" s="200"/>
      <c r="M396" s="200"/>
      <c r="N396" s="134"/>
      <c r="O396" s="135"/>
    </row>
    <row r="397" spans="1:15" x14ac:dyDescent="0.2">
      <c r="A397" s="134"/>
      <c r="B397" s="134"/>
      <c r="C397" s="134"/>
      <c r="D397" s="134"/>
      <c r="E397" s="134"/>
      <c r="F397" s="134"/>
      <c r="G397" s="134"/>
      <c r="H397" s="134"/>
      <c r="I397" s="134"/>
      <c r="J397" s="199"/>
      <c r="K397" s="200"/>
      <c r="L397" s="200"/>
      <c r="M397" s="200"/>
      <c r="N397" s="134"/>
      <c r="O397" s="135"/>
    </row>
    <row r="398" spans="1:15" x14ac:dyDescent="0.2">
      <c r="A398" s="134"/>
      <c r="B398" s="134"/>
      <c r="C398" s="134"/>
      <c r="D398" s="134"/>
      <c r="E398" s="134"/>
      <c r="F398" s="134"/>
      <c r="G398" s="134"/>
      <c r="H398" s="134"/>
      <c r="I398" s="134"/>
      <c r="J398" s="199"/>
      <c r="K398" s="200"/>
      <c r="L398" s="200"/>
      <c r="M398" s="200"/>
      <c r="N398" s="134"/>
      <c r="O398" s="135"/>
    </row>
    <row r="399" spans="1:15" x14ac:dyDescent="0.2">
      <c r="A399" s="134"/>
      <c r="B399" s="134"/>
      <c r="C399" s="134"/>
      <c r="D399" s="134"/>
      <c r="E399" s="134"/>
      <c r="F399" s="134"/>
      <c r="G399" s="134"/>
      <c r="H399" s="134"/>
      <c r="I399" s="134"/>
      <c r="J399" s="199"/>
      <c r="K399" s="200"/>
      <c r="L399" s="200"/>
      <c r="M399" s="200"/>
      <c r="N399" s="134"/>
      <c r="O399" s="135"/>
    </row>
    <row r="400" spans="1:15" x14ac:dyDescent="0.2">
      <c r="A400" s="134"/>
      <c r="B400" s="134"/>
      <c r="C400" s="134"/>
      <c r="D400" s="134"/>
      <c r="E400" s="134"/>
      <c r="F400" s="134"/>
      <c r="G400" s="134"/>
      <c r="H400" s="134"/>
      <c r="I400" s="134"/>
      <c r="J400" s="199"/>
      <c r="K400" s="200"/>
      <c r="L400" s="200"/>
      <c r="M400" s="200"/>
      <c r="N400" s="134"/>
      <c r="O400" s="135"/>
    </row>
    <row r="401" spans="1:15" x14ac:dyDescent="0.2">
      <c r="A401" s="134"/>
      <c r="B401" s="134"/>
      <c r="C401" s="134"/>
      <c r="D401" s="134"/>
      <c r="E401" s="134"/>
      <c r="F401" s="134"/>
      <c r="G401" s="134"/>
      <c r="H401" s="134"/>
      <c r="I401" s="134"/>
      <c r="J401" s="199"/>
      <c r="K401" s="200"/>
      <c r="L401" s="200"/>
      <c r="M401" s="200"/>
      <c r="N401" s="134"/>
      <c r="O401" s="135"/>
    </row>
    <row r="402" spans="1:15" x14ac:dyDescent="0.2">
      <c r="A402" s="134"/>
      <c r="B402" s="134"/>
      <c r="C402" s="134"/>
      <c r="D402" s="134"/>
      <c r="E402" s="134"/>
      <c r="F402" s="134"/>
      <c r="G402" s="134"/>
      <c r="H402" s="134"/>
      <c r="I402" s="134"/>
      <c r="J402" s="199"/>
      <c r="K402" s="200"/>
      <c r="L402" s="200"/>
      <c r="M402" s="200"/>
      <c r="N402" s="134"/>
      <c r="O402" s="135"/>
    </row>
    <row r="403" spans="1:15" x14ac:dyDescent="0.2">
      <c r="A403" s="134"/>
      <c r="B403" s="134"/>
      <c r="C403" s="134"/>
      <c r="D403" s="134"/>
      <c r="E403" s="134"/>
      <c r="F403" s="134"/>
      <c r="G403" s="134"/>
      <c r="H403" s="134"/>
      <c r="I403" s="134"/>
      <c r="J403" s="199"/>
      <c r="K403" s="200"/>
      <c r="L403" s="200"/>
      <c r="M403" s="200"/>
      <c r="N403" s="134"/>
      <c r="O403" s="135"/>
    </row>
    <row r="404" spans="1:15" x14ac:dyDescent="0.2">
      <c r="A404" s="134"/>
      <c r="B404" s="134"/>
      <c r="C404" s="134"/>
      <c r="D404" s="134"/>
      <c r="E404" s="134"/>
      <c r="F404" s="134"/>
      <c r="G404" s="134"/>
      <c r="H404" s="134"/>
      <c r="I404" s="134"/>
      <c r="J404" s="199"/>
      <c r="K404" s="200"/>
      <c r="L404" s="200"/>
      <c r="M404" s="200"/>
      <c r="N404" s="134"/>
      <c r="O404" s="135"/>
    </row>
    <row r="405" spans="1:15" x14ac:dyDescent="0.2">
      <c r="A405" s="134"/>
      <c r="B405" s="134"/>
      <c r="C405" s="134"/>
      <c r="D405" s="134"/>
      <c r="E405" s="134"/>
      <c r="F405" s="134"/>
      <c r="G405" s="134"/>
      <c r="H405" s="134"/>
      <c r="I405" s="134"/>
      <c r="J405" s="199"/>
      <c r="K405" s="200"/>
      <c r="L405" s="200"/>
      <c r="M405" s="200"/>
      <c r="N405" s="134"/>
      <c r="O405" s="135"/>
    </row>
    <row r="406" spans="1:15" x14ac:dyDescent="0.2">
      <c r="A406" s="134"/>
      <c r="B406" s="134"/>
      <c r="C406" s="134"/>
      <c r="D406" s="134"/>
      <c r="E406" s="134"/>
      <c r="F406" s="134"/>
      <c r="G406" s="134"/>
      <c r="H406" s="134"/>
      <c r="I406" s="134"/>
      <c r="J406" s="199"/>
      <c r="K406" s="200"/>
      <c r="L406" s="200"/>
      <c r="M406" s="200"/>
      <c r="N406" s="134"/>
      <c r="O406" s="135"/>
    </row>
    <row r="407" spans="1:15" x14ac:dyDescent="0.2">
      <c r="A407" s="134"/>
      <c r="B407" s="134"/>
      <c r="C407" s="134"/>
      <c r="D407" s="134"/>
      <c r="E407" s="134"/>
      <c r="F407" s="134"/>
      <c r="G407" s="134"/>
      <c r="H407" s="134"/>
      <c r="I407" s="134"/>
      <c r="J407" s="199"/>
      <c r="K407" s="200"/>
      <c r="L407" s="200"/>
      <c r="M407" s="200"/>
      <c r="N407" s="134"/>
      <c r="O407" s="135"/>
    </row>
    <row r="408" spans="1:15" x14ac:dyDescent="0.2">
      <c r="A408" s="134"/>
      <c r="B408" s="134"/>
      <c r="C408" s="134"/>
      <c r="D408" s="134"/>
      <c r="E408" s="134"/>
      <c r="F408" s="134"/>
      <c r="G408" s="134"/>
      <c r="H408" s="134"/>
      <c r="I408" s="134"/>
      <c r="J408" s="199"/>
      <c r="K408" s="200"/>
      <c r="L408" s="200"/>
      <c r="M408" s="200"/>
      <c r="N408" s="134"/>
      <c r="O408" s="135"/>
    </row>
    <row r="409" spans="1:15" x14ac:dyDescent="0.2">
      <c r="A409" s="134"/>
      <c r="B409" s="134"/>
      <c r="C409" s="134"/>
      <c r="D409" s="134"/>
      <c r="E409" s="134"/>
      <c r="F409" s="134"/>
      <c r="G409" s="134"/>
      <c r="H409" s="134"/>
      <c r="I409" s="134"/>
      <c r="J409" s="199"/>
      <c r="K409" s="200"/>
      <c r="L409" s="200"/>
      <c r="M409" s="200"/>
      <c r="N409" s="134"/>
      <c r="O409" s="135"/>
    </row>
    <row r="410" spans="1:15" x14ac:dyDescent="0.2">
      <c r="A410" s="134"/>
      <c r="B410" s="134"/>
      <c r="C410" s="134"/>
      <c r="D410" s="134"/>
      <c r="E410" s="134"/>
      <c r="F410" s="134"/>
      <c r="G410" s="134"/>
      <c r="H410" s="134"/>
      <c r="I410" s="134"/>
      <c r="J410" s="199"/>
      <c r="K410" s="200"/>
      <c r="L410" s="200"/>
      <c r="M410" s="200"/>
      <c r="N410" s="134"/>
      <c r="O410" s="135"/>
    </row>
    <row r="411" spans="1:15" x14ac:dyDescent="0.2">
      <c r="A411" s="134"/>
      <c r="B411" s="134"/>
      <c r="C411" s="134"/>
      <c r="D411" s="134"/>
      <c r="E411" s="134"/>
      <c r="F411" s="134"/>
      <c r="G411" s="134"/>
      <c r="H411" s="134"/>
      <c r="I411" s="134"/>
      <c r="J411" s="199"/>
      <c r="K411" s="200"/>
      <c r="L411" s="200"/>
      <c r="M411" s="200"/>
      <c r="N411" s="134"/>
      <c r="O411" s="135"/>
    </row>
    <row r="412" spans="1:15" x14ac:dyDescent="0.2">
      <c r="A412" s="134"/>
      <c r="B412" s="134"/>
      <c r="C412" s="134"/>
      <c r="D412" s="134"/>
      <c r="E412" s="134"/>
      <c r="F412" s="134"/>
      <c r="G412" s="134"/>
      <c r="H412" s="134"/>
      <c r="I412" s="134"/>
      <c r="J412" s="199"/>
      <c r="K412" s="200"/>
      <c r="L412" s="200"/>
      <c r="M412" s="200"/>
      <c r="N412" s="134"/>
      <c r="O412" s="135"/>
    </row>
    <row r="413" spans="1:15" x14ac:dyDescent="0.2">
      <c r="A413" s="134"/>
      <c r="B413" s="134"/>
      <c r="C413" s="134"/>
      <c r="D413" s="134"/>
      <c r="E413" s="134"/>
      <c r="F413" s="134"/>
      <c r="G413" s="134"/>
      <c r="H413" s="134"/>
      <c r="I413" s="134"/>
      <c r="J413" s="199"/>
      <c r="K413" s="200"/>
      <c r="L413" s="200"/>
      <c r="M413" s="200"/>
      <c r="N413" s="134"/>
      <c r="O413" s="135"/>
    </row>
    <row r="414" spans="1:15" x14ac:dyDescent="0.2">
      <c r="A414" s="134"/>
      <c r="B414" s="134"/>
      <c r="C414" s="134"/>
      <c r="D414" s="134"/>
      <c r="E414" s="134"/>
      <c r="F414" s="134"/>
      <c r="G414" s="134"/>
      <c r="H414" s="134"/>
      <c r="I414" s="134"/>
      <c r="J414" s="199"/>
      <c r="K414" s="200"/>
      <c r="L414" s="200"/>
      <c r="M414" s="200"/>
      <c r="N414" s="134"/>
      <c r="O414" s="135"/>
    </row>
    <row r="415" spans="1:15" x14ac:dyDescent="0.2">
      <c r="A415" s="134"/>
      <c r="B415" s="134"/>
      <c r="C415" s="134"/>
      <c r="D415" s="134"/>
      <c r="E415" s="134"/>
      <c r="F415" s="134"/>
      <c r="G415" s="134"/>
      <c r="H415" s="134"/>
      <c r="I415" s="134"/>
      <c r="J415" s="199"/>
      <c r="K415" s="200"/>
      <c r="L415" s="200"/>
      <c r="M415" s="200"/>
      <c r="N415" s="134"/>
      <c r="O415" s="135"/>
    </row>
    <row r="416" spans="1:15" x14ac:dyDescent="0.2">
      <c r="A416" s="134"/>
      <c r="B416" s="134"/>
      <c r="C416" s="134"/>
      <c r="D416" s="134"/>
      <c r="E416" s="134"/>
      <c r="F416" s="134"/>
      <c r="G416" s="134"/>
      <c r="H416" s="134"/>
      <c r="I416" s="134"/>
      <c r="J416" s="199"/>
      <c r="K416" s="200"/>
      <c r="L416" s="200"/>
      <c r="M416" s="200"/>
      <c r="N416" s="134"/>
      <c r="O416" s="135"/>
    </row>
    <row r="417" spans="1:15" x14ac:dyDescent="0.2">
      <c r="A417" s="134"/>
      <c r="B417" s="134"/>
      <c r="C417" s="134"/>
      <c r="D417" s="134"/>
      <c r="E417" s="134"/>
      <c r="F417" s="134"/>
      <c r="G417" s="134"/>
      <c r="H417" s="134"/>
      <c r="I417" s="134"/>
      <c r="J417" s="199"/>
      <c r="K417" s="200"/>
      <c r="L417" s="200"/>
      <c r="M417" s="200"/>
      <c r="N417" s="134"/>
      <c r="O417" s="135"/>
    </row>
    <row r="418" spans="1:15" x14ac:dyDescent="0.2">
      <c r="A418" s="134"/>
      <c r="B418" s="134"/>
      <c r="C418" s="134"/>
      <c r="D418" s="134"/>
      <c r="E418" s="134"/>
      <c r="F418" s="134"/>
      <c r="G418" s="134"/>
      <c r="H418" s="134"/>
      <c r="I418" s="134"/>
      <c r="J418" s="199"/>
      <c r="K418" s="200"/>
      <c r="L418" s="200"/>
      <c r="M418" s="200"/>
      <c r="N418" s="134"/>
      <c r="O418" s="135"/>
    </row>
    <row r="419" spans="1:15" x14ac:dyDescent="0.2">
      <c r="A419" s="134"/>
      <c r="B419" s="134"/>
      <c r="C419" s="134"/>
      <c r="D419" s="134"/>
      <c r="E419" s="134"/>
      <c r="F419" s="134"/>
      <c r="G419" s="134"/>
      <c r="H419" s="134"/>
      <c r="I419" s="134"/>
      <c r="J419" s="199"/>
      <c r="K419" s="200"/>
      <c r="L419" s="200"/>
      <c r="M419" s="200"/>
      <c r="N419" s="134"/>
      <c r="O419" s="135"/>
    </row>
    <row r="420" spans="1:15" x14ac:dyDescent="0.2">
      <c r="A420" s="134"/>
      <c r="B420" s="134"/>
      <c r="C420" s="134"/>
      <c r="D420" s="134"/>
      <c r="E420" s="134"/>
      <c r="F420" s="134"/>
      <c r="G420" s="134"/>
      <c r="H420" s="134"/>
      <c r="I420" s="134"/>
      <c r="J420" s="199"/>
      <c r="K420" s="200"/>
      <c r="L420" s="200"/>
      <c r="M420" s="200"/>
      <c r="N420" s="134"/>
      <c r="O420" s="135"/>
    </row>
    <row r="421" spans="1:15" x14ac:dyDescent="0.2">
      <c r="A421" s="134"/>
      <c r="B421" s="134"/>
      <c r="C421" s="134"/>
      <c r="D421" s="134"/>
      <c r="E421" s="134"/>
      <c r="F421" s="134"/>
      <c r="G421" s="134"/>
      <c r="H421" s="134"/>
      <c r="I421" s="134"/>
      <c r="J421" s="199"/>
      <c r="K421" s="200"/>
      <c r="L421" s="200"/>
      <c r="M421" s="200"/>
      <c r="N421" s="134"/>
      <c r="O421" s="135"/>
    </row>
    <row r="422" spans="1:15" x14ac:dyDescent="0.2">
      <c r="A422" s="134"/>
      <c r="B422" s="134"/>
      <c r="C422" s="134"/>
      <c r="D422" s="134"/>
      <c r="E422" s="134"/>
      <c r="F422" s="134"/>
      <c r="G422" s="134"/>
      <c r="H422" s="134"/>
      <c r="I422" s="134"/>
      <c r="J422" s="199"/>
      <c r="K422" s="200"/>
      <c r="L422" s="200"/>
      <c r="M422" s="200"/>
      <c r="N422" s="134"/>
      <c r="O422" s="135"/>
    </row>
    <row r="423" spans="1:15" x14ac:dyDescent="0.2">
      <c r="A423" s="134"/>
      <c r="B423" s="134"/>
      <c r="C423" s="134"/>
      <c r="D423" s="134"/>
      <c r="E423" s="134"/>
      <c r="F423" s="134"/>
      <c r="G423" s="134"/>
      <c r="H423" s="134"/>
      <c r="I423" s="134"/>
      <c r="J423" s="199"/>
      <c r="K423" s="200"/>
      <c r="L423" s="200"/>
      <c r="M423" s="200"/>
      <c r="N423" s="134"/>
      <c r="O423" s="135"/>
    </row>
    <row r="424" spans="1:15" x14ac:dyDescent="0.2">
      <c r="A424" s="134"/>
      <c r="B424" s="134"/>
      <c r="C424" s="134"/>
      <c r="D424" s="134"/>
      <c r="E424" s="134"/>
      <c r="F424" s="134"/>
      <c r="G424" s="134"/>
      <c r="H424" s="134"/>
      <c r="I424" s="134"/>
      <c r="J424" s="199"/>
      <c r="K424" s="200"/>
      <c r="L424" s="200"/>
      <c r="M424" s="200"/>
      <c r="N424" s="134"/>
      <c r="O424" s="135"/>
    </row>
    <row r="425" spans="1:15" x14ac:dyDescent="0.2">
      <c r="A425" s="134"/>
      <c r="B425" s="134"/>
      <c r="C425" s="134"/>
      <c r="D425" s="134"/>
      <c r="E425" s="134"/>
      <c r="F425" s="134"/>
      <c r="G425" s="134"/>
      <c r="H425" s="134"/>
      <c r="I425" s="134"/>
      <c r="J425" s="199"/>
      <c r="K425" s="200"/>
      <c r="L425" s="200"/>
      <c r="M425" s="200"/>
      <c r="N425" s="134"/>
      <c r="O425" s="135"/>
    </row>
    <row r="426" spans="1:15" x14ac:dyDescent="0.2">
      <c r="A426" s="134"/>
      <c r="B426" s="134"/>
      <c r="C426" s="134"/>
      <c r="D426" s="134"/>
      <c r="E426" s="134"/>
      <c r="F426" s="134"/>
      <c r="G426" s="134"/>
      <c r="H426" s="134"/>
      <c r="I426" s="134"/>
      <c r="J426" s="199"/>
      <c r="K426" s="200"/>
      <c r="L426" s="200"/>
      <c r="M426" s="200"/>
      <c r="N426" s="134"/>
      <c r="O426" s="135"/>
    </row>
    <row r="427" spans="1:15" x14ac:dyDescent="0.2">
      <c r="A427" s="134"/>
      <c r="B427" s="134"/>
      <c r="C427" s="134"/>
      <c r="D427" s="134"/>
      <c r="E427" s="134"/>
      <c r="F427" s="134"/>
      <c r="G427" s="134"/>
      <c r="H427" s="134"/>
      <c r="I427" s="134"/>
      <c r="J427" s="199"/>
      <c r="K427" s="200"/>
      <c r="L427" s="200"/>
      <c r="M427" s="200"/>
      <c r="N427" s="134"/>
      <c r="O427" s="135"/>
    </row>
    <row r="428" spans="1:15" x14ac:dyDescent="0.2">
      <c r="A428" s="134"/>
      <c r="B428" s="134"/>
      <c r="C428" s="134"/>
      <c r="D428" s="134"/>
      <c r="E428" s="134"/>
      <c r="F428" s="134"/>
      <c r="G428" s="134"/>
      <c r="H428" s="134"/>
      <c r="I428" s="134"/>
      <c r="J428" s="199"/>
      <c r="K428" s="200"/>
      <c r="L428" s="200"/>
      <c r="M428" s="200"/>
      <c r="N428" s="134"/>
      <c r="O428" s="135"/>
    </row>
    <row r="429" spans="1:15" x14ac:dyDescent="0.2">
      <c r="A429" s="134"/>
      <c r="B429" s="134"/>
      <c r="C429" s="134"/>
      <c r="D429" s="134"/>
      <c r="E429" s="134"/>
      <c r="F429" s="134"/>
      <c r="G429" s="134"/>
      <c r="H429" s="134"/>
      <c r="I429" s="134"/>
      <c r="J429" s="199"/>
      <c r="K429" s="200"/>
      <c r="L429" s="200"/>
      <c r="M429" s="200"/>
      <c r="N429" s="134"/>
      <c r="O429" s="135"/>
    </row>
    <row r="430" spans="1:15" x14ac:dyDescent="0.2">
      <c r="A430" s="134"/>
      <c r="B430" s="134"/>
      <c r="C430" s="134"/>
      <c r="D430" s="134"/>
      <c r="E430" s="134"/>
      <c r="F430" s="134"/>
      <c r="G430" s="134"/>
      <c r="H430" s="134"/>
      <c r="I430" s="134"/>
      <c r="J430" s="199"/>
      <c r="K430" s="200"/>
      <c r="L430" s="200"/>
      <c r="M430" s="200"/>
      <c r="N430" s="134"/>
      <c r="O430" s="135"/>
    </row>
    <row r="431" spans="1:15" x14ac:dyDescent="0.2">
      <c r="A431" s="134"/>
      <c r="B431" s="134"/>
      <c r="C431" s="134"/>
      <c r="D431" s="134"/>
      <c r="E431" s="134"/>
      <c r="F431" s="134"/>
      <c r="G431" s="134"/>
      <c r="H431" s="134"/>
      <c r="I431" s="134"/>
      <c r="J431" s="199"/>
      <c r="K431" s="200"/>
      <c r="L431" s="200"/>
      <c r="M431" s="200"/>
      <c r="N431" s="134"/>
      <c r="O431" s="135"/>
    </row>
    <row r="432" spans="1:15" x14ac:dyDescent="0.2">
      <c r="A432" s="134"/>
      <c r="B432" s="134"/>
      <c r="C432" s="134"/>
      <c r="D432" s="134"/>
      <c r="E432" s="134"/>
      <c r="F432" s="134"/>
      <c r="G432" s="134"/>
      <c r="H432" s="134"/>
      <c r="I432" s="134"/>
      <c r="J432" s="199"/>
      <c r="K432" s="200"/>
      <c r="L432" s="200"/>
      <c r="M432" s="200"/>
      <c r="N432" s="134"/>
      <c r="O432" s="135"/>
    </row>
    <row r="433" spans="1:15" x14ac:dyDescent="0.2">
      <c r="A433" s="134"/>
      <c r="B433" s="134"/>
      <c r="C433" s="134"/>
      <c r="D433" s="134"/>
      <c r="E433" s="134"/>
      <c r="F433" s="134"/>
      <c r="G433" s="134"/>
      <c r="H433" s="134"/>
      <c r="I433" s="134"/>
      <c r="J433" s="199"/>
      <c r="K433" s="200"/>
      <c r="L433" s="200"/>
      <c r="M433" s="200"/>
      <c r="N433" s="134"/>
      <c r="O433" s="135"/>
    </row>
    <row r="434" spans="1:15" x14ac:dyDescent="0.2">
      <c r="A434" s="134"/>
      <c r="B434" s="134"/>
      <c r="C434" s="134"/>
      <c r="D434" s="134"/>
      <c r="E434" s="134"/>
      <c r="F434" s="134"/>
      <c r="G434" s="134"/>
      <c r="H434" s="134"/>
      <c r="I434" s="134"/>
      <c r="J434" s="199"/>
      <c r="K434" s="200"/>
      <c r="L434" s="200"/>
      <c r="M434" s="200"/>
      <c r="N434" s="134"/>
      <c r="O434" s="135"/>
    </row>
    <row r="435" spans="1:15" x14ac:dyDescent="0.2">
      <c r="A435" s="134"/>
      <c r="B435" s="134"/>
      <c r="C435" s="134"/>
      <c r="D435" s="134"/>
      <c r="E435" s="134"/>
      <c r="F435" s="134"/>
      <c r="G435" s="134"/>
      <c r="H435" s="134"/>
      <c r="I435" s="134"/>
      <c r="J435" s="199"/>
      <c r="K435" s="200"/>
      <c r="L435" s="200"/>
      <c r="M435" s="200"/>
      <c r="N435" s="134"/>
      <c r="O435" s="135"/>
    </row>
    <row r="436" spans="1:15" x14ac:dyDescent="0.2">
      <c r="A436" s="134"/>
      <c r="B436" s="134"/>
      <c r="C436" s="134"/>
      <c r="D436" s="134"/>
      <c r="E436" s="134"/>
      <c r="F436" s="134"/>
      <c r="G436" s="134"/>
      <c r="H436" s="134"/>
      <c r="I436" s="134"/>
      <c r="J436" s="199"/>
      <c r="K436" s="200"/>
      <c r="L436" s="200"/>
      <c r="M436" s="200"/>
      <c r="N436" s="134"/>
      <c r="O436" s="135"/>
    </row>
    <row r="437" spans="1:15" x14ac:dyDescent="0.2">
      <c r="A437" s="134"/>
      <c r="B437" s="134"/>
      <c r="C437" s="134"/>
      <c r="D437" s="134"/>
      <c r="E437" s="134"/>
      <c r="F437" s="134"/>
      <c r="G437" s="134"/>
      <c r="H437" s="134"/>
      <c r="I437" s="134"/>
      <c r="J437" s="199"/>
      <c r="K437" s="200"/>
      <c r="L437" s="200"/>
      <c r="M437" s="200"/>
      <c r="N437" s="134"/>
      <c r="O437" s="135"/>
    </row>
    <row r="438" spans="1:15" x14ac:dyDescent="0.2">
      <c r="A438" s="134"/>
      <c r="B438" s="134"/>
      <c r="C438" s="134"/>
      <c r="D438" s="134"/>
      <c r="E438" s="134"/>
      <c r="F438" s="134"/>
      <c r="G438" s="134"/>
      <c r="H438" s="134"/>
      <c r="I438" s="134"/>
      <c r="J438" s="199"/>
      <c r="K438" s="200"/>
      <c r="L438" s="200"/>
      <c r="M438" s="200"/>
      <c r="N438" s="134"/>
      <c r="O438" s="135"/>
    </row>
    <row r="439" spans="1:15" x14ac:dyDescent="0.2">
      <c r="A439" s="134"/>
      <c r="B439" s="134"/>
      <c r="C439" s="134"/>
      <c r="D439" s="134"/>
      <c r="E439" s="134"/>
      <c r="F439" s="134"/>
      <c r="G439" s="134"/>
      <c r="H439" s="134"/>
      <c r="I439" s="134"/>
      <c r="J439" s="199"/>
      <c r="K439" s="200"/>
      <c r="L439" s="200"/>
      <c r="M439" s="200"/>
      <c r="N439" s="134"/>
      <c r="O439" s="135"/>
    </row>
    <row r="440" spans="1:15" x14ac:dyDescent="0.2">
      <c r="A440" s="134"/>
      <c r="B440" s="134"/>
      <c r="C440" s="134"/>
      <c r="D440" s="134"/>
      <c r="E440" s="134"/>
      <c r="F440" s="134"/>
      <c r="G440" s="134"/>
      <c r="H440" s="134"/>
      <c r="I440" s="134"/>
      <c r="J440" s="199"/>
      <c r="K440" s="200"/>
      <c r="L440" s="200"/>
      <c r="M440" s="200"/>
      <c r="N440" s="134"/>
      <c r="O440" s="135"/>
    </row>
    <row r="441" spans="1:15" x14ac:dyDescent="0.2">
      <c r="A441" s="134"/>
      <c r="B441" s="134"/>
      <c r="C441" s="134"/>
      <c r="D441" s="134"/>
      <c r="E441" s="134"/>
      <c r="F441" s="134"/>
      <c r="G441" s="134"/>
      <c r="H441" s="134"/>
      <c r="I441" s="134"/>
      <c r="J441" s="199"/>
      <c r="K441" s="200"/>
      <c r="L441" s="200"/>
      <c r="M441" s="200"/>
      <c r="N441" s="134"/>
      <c r="O441" s="135"/>
    </row>
    <row r="442" spans="1:15" x14ac:dyDescent="0.2">
      <c r="A442" s="134"/>
      <c r="B442" s="134"/>
      <c r="C442" s="134"/>
      <c r="D442" s="134"/>
      <c r="E442" s="134"/>
      <c r="F442" s="134"/>
      <c r="G442" s="134"/>
      <c r="H442" s="134"/>
      <c r="I442" s="134"/>
      <c r="J442" s="199"/>
      <c r="K442" s="200"/>
      <c r="L442" s="200"/>
      <c r="M442" s="200"/>
      <c r="N442" s="134"/>
      <c r="O442" s="135"/>
    </row>
    <row r="443" spans="1:15" x14ac:dyDescent="0.2">
      <c r="A443" s="134"/>
      <c r="B443" s="134"/>
      <c r="C443" s="134"/>
      <c r="D443" s="134"/>
      <c r="E443" s="134"/>
      <c r="F443" s="134"/>
      <c r="G443" s="134"/>
      <c r="H443" s="134"/>
      <c r="I443" s="134"/>
      <c r="J443" s="199"/>
      <c r="K443" s="200"/>
      <c r="L443" s="200"/>
      <c r="M443" s="200"/>
      <c r="N443" s="134"/>
      <c r="O443" s="135"/>
    </row>
    <row r="444" spans="1:15" x14ac:dyDescent="0.2">
      <c r="A444" s="134"/>
      <c r="B444" s="134"/>
      <c r="C444" s="134"/>
      <c r="D444" s="134"/>
      <c r="E444" s="134"/>
      <c r="F444" s="134"/>
      <c r="G444" s="134"/>
      <c r="H444" s="134"/>
      <c r="I444" s="134"/>
      <c r="J444" s="199"/>
      <c r="K444" s="200"/>
      <c r="L444" s="200"/>
      <c r="M444" s="200"/>
      <c r="N444" s="134"/>
      <c r="O444" s="135"/>
    </row>
    <row r="445" spans="1:15" x14ac:dyDescent="0.2">
      <c r="A445" s="134"/>
      <c r="B445" s="134"/>
      <c r="C445" s="134"/>
      <c r="D445" s="134"/>
      <c r="E445" s="134"/>
      <c r="F445" s="134"/>
      <c r="G445" s="134"/>
      <c r="H445" s="134"/>
      <c r="I445" s="134"/>
      <c r="J445" s="199"/>
      <c r="K445" s="200"/>
      <c r="L445" s="200"/>
      <c r="M445" s="200"/>
      <c r="N445" s="134"/>
      <c r="O445" s="135"/>
    </row>
    <row r="446" spans="1:15" x14ac:dyDescent="0.2">
      <c r="A446" s="134"/>
      <c r="B446" s="134"/>
      <c r="C446" s="134"/>
      <c r="D446" s="134"/>
      <c r="E446" s="134"/>
      <c r="F446" s="134"/>
      <c r="G446" s="134"/>
      <c r="H446" s="134"/>
      <c r="I446" s="134"/>
      <c r="J446" s="199"/>
      <c r="K446" s="200"/>
      <c r="L446" s="200"/>
      <c r="M446" s="200"/>
      <c r="N446" s="134"/>
      <c r="O446" s="135"/>
    </row>
    <row r="447" spans="1:15" x14ac:dyDescent="0.2">
      <c r="A447" s="134"/>
      <c r="B447" s="134"/>
      <c r="C447" s="134"/>
      <c r="D447" s="134"/>
      <c r="E447" s="134"/>
      <c r="F447" s="134"/>
      <c r="G447" s="134"/>
      <c r="H447" s="134"/>
      <c r="I447" s="134"/>
      <c r="J447" s="199"/>
      <c r="K447" s="200"/>
      <c r="L447" s="200"/>
      <c r="M447" s="200"/>
      <c r="N447" s="134"/>
      <c r="O447" s="135"/>
    </row>
    <row r="448" spans="1:15" x14ac:dyDescent="0.2">
      <c r="A448" s="134"/>
      <c r="B448" s="134"/>
      <c r="C448" s="134"/>
      <c r="D448" s="134"/>
      <c r="E448" s="134"/>
      <c r="F448" s="134"/>
      <c r="G448" s="134"/>
      <c r="H448" s="134"/>
      <c r="I448" s="134"/>
      <c r="J448" s="199"/>
      <c r="K448" s="200"/>
      <c r="L448" s="200"/>
      <c r="M448" s="200"/>
      <c r="N448" s="134"/>
      <c r="O448" s="135"/>
    </row>
    <row r="449" spans="1:15" x14ac:dyDescent="0.2">
      <c r="A449" s="134"/>
      <c r="B449" s="134"/>
      <c r="C449" s="134"/>
      <c r="D449" s="134"/>
      <c r="E449" s="134"/>
      <c r="F449" s="134"/>
      <c r="G449" s="134"/>
      <c r="H449" s="134"/>
      <c r="I449" s="134"/>
      <c r="J449" s="199"/>
      <c r="K449" s="200"/>
      <c r="L449" s="200"/>
      <c r="M449" s="200"/>
      <c r="N449" s="134"/>
      <c r="O449" s="135"/>
    </row>
    <row r="450" spans="1:15" x14ac:dyDescent="0.2">
      <c r="A450" s="134"/>
      <c r="B450" s="134"/>
      <c r="C450" s="134"/>
      <c r="D450" s="134"/>
      <c r="E450" s="134"/>
      <c r="F450" s="134"/>
      <c r="G450" s="134"/>
      <c r="H450" s="134"/>
      <c r="I450" s="134"/>
      <c r="J450" s="199"/>
      <c r="K450" s="200"/>
      <c r="L450" s="200"/>
      <c r="M450" s="200"/>
      <c r="N450" s="134"/>
      <c r="O450" s="135"/>
    </row>
    <row r="451" spans="1:15" x14ac:dyDescent="0.2">
      <c r="A451" s="134"/>
      <c r="B451" s="134"/>
      <c r="C451" s="134"/>
      <c r="D451" s="134"/>
      <c r="E451" s="134"/>
      <c r="F451" s="134"/>
      <c r="G451" s="134"/>
      <c r="H451" s="134"/>
      <c r="I451" s="134"/>
      <c r="J451" s="199"/>
      <c r="K451" s="200"/>
      <c r="L451" s="200"/>
      <c r="M451" s="200"/>
      <c r="N451" s="134"/>
      <c r="O451" s="135"/>
    </row>
    <row r="452" spans="1:15" x14ac:dyDescent="0.2">
      <c r="A452" s="134"/>
      <c r="B452" s="134"/>
      <c r="C452" s="134"/>
      <c r="D452" s="134"/>
      <c r="E452" s="134"/>
      <c r="F452" s="134"/>
      <c r="G452" s="134"/>
      <c r="H452" s="134"/>
      <c r="I452" s="134"/>
      <c r="J452" s="199"/>
      <c r="K452" s="200"/>
      <c r="L452" s="200"/>
      <c r="M452" s="200"/>
      <c r="N452" s="134"/>
      <c r="O452" s="135"/>
    </row>
    <row r="453" spans="1:15" x14ac:dyDescent="0.2">
      <c r="A453" s="134"/>
      <c r="B453" s="134"/>
      <c r="C453" s="134"/>
      <c r="D453" s="134"/>
      <c r="E453" s="134"/>
      <c r="F453" s="134"/>
      <c r="G453" s="134"/>
      <c r="H453" s="134"/>
      <c r="I453" s="134"/>
      <c r="J453" s="199"/>
      <c r="K453" s="200"/>
      <c r="L453" s="200"/>
      <c r="M453" s="200"/>
      <c r="N453" s="134"/>
      <c r="O453" s="135"/>
    </row>
    <row r="454" spans="1:15" x14ac:dyDescent="0.2">
      <c r="A454" s="134"/>
      <c r="B454" s="134"/>
      <c r="C454" s="134"/>
      <c r="D454" s="134"/>
      <c r="E454" s="134"/>
      <c r="F454" s="134"/>
      <c r="G454" s="134"/>
      <c r="H454" s="134"/>
      <c r="I454" s="134"/>
      <c r="J454" s="199"/>
      <c r="K454" s="200"/>
      <c r="L454" s="200"/>
      <c r="M454" s="200"/>
      <c r="N454" s="134"/>
      <c r="O454" s="135"/>
    </row>
    <row r="455" spans="1:15" x14ac:dyDescent="0.2">
      <c r="A455" s="134"/>
      <c r="B455" s="134"/>
      <c r="C455" s="134"/>
      <c r="D455" s="134"/>
      <c r="E455" s="134"/>
      <c r="F455" s="134"/>
      <c r="G455" s="134"/>
      <c r="H455" s="134"/>
      <c r="I455" s="134"/>
      <c r="J455" s="199"/>
      <c r="K455" s="200"/>
      <c r="L455" s="200"/>
      <c r="M455" s="200"/>
      <c r="N455" s="134"/>
      <c r="O455" s="135"/>
    </row>
    <row r="456" spans="1:15" x14ac:dyDescent="0.2">
      <c r="A456" s="134"/>
      <c r="B456" s="134"/>
      <c r="C456" s="134"/>
      <c r="D456" s="134"/>
      <c r="E456" s="134"/>
      <c r="F456" s="134"/>
      <c r="G456" s="134"/>
      <c r="H456" s="134"/>
      <c r="I456" s="134"/>
      <c r="J456" s="199"/>
      <c r="K456" s="200"/>
      <c r="L456" s="200"/>
      <c r="M456" s="200"/>
      <c r="N456" s="134"/>
      <c r="O456" s="135"/>
    </row>
    <row r="457" spans="1:15" x14ac:dyDescent="0.2">
      <c r="A457" s="134"/>
      <c r="B457" s="134"/>
      <c r="C457" s="134"/>
      <c r="D457" s="134"/>
      <c r="E457" s="134"/>
      <c r="F457" s="134"/>
      <c r="G457" s="134"/>
      <c r="H457" s="134"/>
      <c r="I457" s="134"/>
      <c r="J457" s="199"/>
      <c r="K457" s="200"/>
      <c r="L457" s="200"/>
      <c r="M457" s="200"/>
      <c r="N457" s="134"/>
      <c r="O457" s="135"/>
    </row>
    <row r="458" spans="1:15" x14ac:dyDescent="0.2">
      <c r="A458" s="134"/>
      <c r="B458" s="134"/>
      <c r="C458" s="134"/>
      <c r="D458" s="134"/>
      <c r="E458" s="134"/>
      <c r="F458" s="134"/>
      <c r="G458" s="134"/>
      <c r="H458" s="134"/>
      <c r="I458" s="134"/>
      <c r="J458" s="199"/>
      <c r="K458" s="200"/>
      <c r="L458" s="200"/>
      <c r="M458" s="200"/>
      <c r="N458" s="134"/>
      <c r="O458" s="135"/>
    </row>
    <row r="459" spans="1:15" x14ac:dyDescent="0.2">
      <c r="A459" s="134"/>
      <c r="B459" s="134"/>
      <c r="C459" s="134"/>
      <c r="D459" s="134"/>
      <c r="E459" s="134"/>
      <c r="F459" s="134"/>
      <c r="G459" s="134"/>
      <c r="H459" s="134"/>
      <c r="I459" s="134"/>
      <c r="J459" s="199"/>
      <c r="K459" s="200"/>
      <c r="L459" s="200"/>
      <c r="M459" s="200"/>
      <c r="N459" s="134"/>
      <c r="O459" s="135"/>
    </row>
    <row r="460" spans="1:15" x14ac:dyDescent="0.2">
      <c r="A460" s="134"/>
      <c r="B460" s="134"/>
      <c r="C460" s="134"/>
      <c r="D460" s="134"/>
      <c r="E460" s="134"/>
      <c r="F460" s="134"/>
      <c r="G460" s="134"/>
      <c r="H460" s="134"/>
      <c r="I460" s="134"/>
      <c r="J460" s="199"/>
      <c r="K460" s="200"/>
      <c r="L460" s="200"/>
      <c r="M460" s="200"/>
      <c r="N460" s="134"/>
      <c r="O460" s="135"/>
    </row>
    <row r="461" spans="1:15" x14ac:dyDescent="0.2">
      <c r="A461" s="134"/>
      <c r="B461" s="134"/>
      <c r="C461" s="134"/>
      <c r="D461" s="134"/>
      <c r="E461" s="134"/>
      <c r="F461" s="134"/>
      <c r="G461" s="134"/>
      <c r="H461" s="134"/>
      <c r="I461" s="134"/>
      <c r="J461" s="199"/>
      <c r="K461" s="200"/>
      <c r="L461" s="200"/>
      <c r="M461" s="200"/>
      <c r="N461" s="134"/>
      <c r="O461" s="135"/>
    </row>
    <row r="462" spans="1:15" x14ac:dyDescent="0.2">
      <c r="A462" s="134"/>
      <c r="B462" s="134"/>
      <c r="C462" s="134"/>
      <c r="D462" s="134"/>
      <c r="E462" s="134"/>
      <c r="F462" s="134"/>
      <c r="G462" s="134"/>
      <c r="H462" s="134"/>
      <c r="I462" s="134"/>
      <c r="J462" s="199"/>
      <c r="K462" s="200"/>
      <c r="L462" s="200"/>
      <c r="M462" s="200"/>
      <c r="N462" s="134"/>
      <c r="O462" s="135"/>
    </row>
    <row r="463" spans="1:15" x14ac:dyDescent="0.2">
      <c r="A463" s="134"/>
      <c r="B463" s="134"/>
      <c r="C463" s="134"/>
      <c r="D463" s="134"/>
      <c r="E463" s="134"/>
      <c r="F463" s="134"/>
      <c r="G463" s="134"/>
      <c r="H463" s="134"/>
      <c r="I463" s="134"/>
      <c r="J463" s="199"/>
      <c r="K463" s="200"/>
      <c r="L463" s="200"/>
      <c r="M463" s="200"/>
      <c r="N463" s="134"/>
      <c r="O463" s="135"/>
    </row>
    <row r="464" spans="1:15" x14ac:dyDescent="0.2">
      <c r="A464" s="134"/>
      <c r="B464" s="134"/>
      <c r="C464" s="134"/>
      <c r="D464" s="134"/>
      <c r="E464" s="134"/>
      <c r="F464" s="134"/>
      <c r="G464" s="134"/>
      <c r="H464" s="134"/>
      <c r="I464" s="134"/>
      <c r="J464" s="199"/>
      <c r="K464" s="200"/>
      <c r="L464" s="200"/>
      <c r="M464" s="200"/>
      <c r="N464" s="134"/>
      <c r="O464" s="135"/>
    </row>
    <row r="465" spans="1:15" x14ac:dyDescent="0.2">
      <c r="A465" s="134"/>
      <c r="B465" s="134"/>
      <c r="C465" s="134"/>
      <c r="D465" s="134"/>
      <c r="E465" s="134"/>
      <c r="F465" s="134"/>
      <c r="G465" s="134"/>
      <c r="H465" s="134"/>
      <c r="I465" s="134"/>
      <c r="J465" s="199"/>
      <c r="K465" s="200"/>
      <c r="L465" s="200"/>
      <c r="M465" s="200"/>
      <c r="N465" s="134"/>
      <c r="O465" s="135"/>
    </row>
    <row r="466" spans="1:15" x14ac:dyDescent="0.2">
      <c r="A466" s="134"/>
      <c r="B466" s="134"/>
      <c r="C466" s="134"/>
      <c r="D466" s="134"/>
      <c r="E466" s="134"/>
      <c r="F466" s="134"/>
      <c r="G466" s="134"/>
      <c r="H466" s="134"/>
      <c r="I466" s="134"/>
      <c r="J466" s="199"/>
      <c r="K466" s="200"/>
      <c r="L466" s="200"/>
      <c r="M466" s="200"/>
      <c r="N466" s="134"/>
      <c r="O466" s="135"/>
    </row>
    <row r="467" spans="1:15" x14ac:dyDescent="0.2">
      <c r="A467" s="134"/>
      <c r="B467" s="134"/>
      <c r="C467" s="134"/>
      <c r="D467" s="134"/>
      <c r="E467" s="134"/>
      <c r="F467" s="134"/>
      <c r="G467" s="134"/>
      <c r="H467" s="134"/>
      <c r="I467" s="134"/>
      <c r="J467" s="199"/>
      <c r="K467" s="200"/>
      <c r="L467" s="200"/>
      <c r="M467" s="200"/>
      <c r="N467" s="134"/>
      <c r="O467" s="135"/>
    </row>
    <row r="468" spans="1:15" x14ac:dyDescent="0.2">
      <c r="A468" s="134"/>
      <c r="B468" s="134"/>
      <c r="C468" s="134"/>
      <c r="D468" s="134"/>
      <c r="E468" s="134"/>
      <c r="F468" s="134"/>
      <c r="G468" s="134"/>
      <c r="H468" s="134"/>
      <c r="I468" s="134"/>
      <c r="J468" s="199"/>
      <c r="K468" s="200"/>
      <c r="L468" s="200"/>
      <c r="M468" s="200"/>
      <c r="N468" s="134"/>
      <c r="O468" s="135"/>
    </row>
    <row r="469" spans="1:15" x14ac:dyDescent="0.2">
      <c r="A469" s="134"/>
      <c r="B469" s="134"/>
      <c r="C469" s="134"/>
      <c r="D469" s="134"/>
      <c r="E469" s="134"/>
      <c r="F469" s="134"/>
      <c r="G469" s="134"/>
      <c r="H469" s="134"/>
      <c r="I469" s="134"/>
      <c r="J469" s="199"/>
      <c r="K469" s="200"/>
      <c r="L469" s="200"/>
      <c r="M469" s="200"/>
      <c r="N469" s="134"/>
      <c r="O469" s="135"/>
    </row>
    <row r="470" spans="1:15" x14ac:dyDescent="0.2">
      <c r="A470" s="134"/>
      <c r="B470" s="134"/>
      <c r="C470" s="134"/>
      <c r="D470" s="134"/>
      <c r="E470" s="134"/>
      <c r="F470" s="134"/>
      <c r="G470" s="134"/>
      <c r="H470" s="134"/>
      <c r="I470" s="134"/>
      <c r="J470" s="199"/>
      <c r="K470" s="200"/>
      <c r="L470" s="200"/>
      <c r="M470" s="200"/>
      <c r="N470" s="134"/>
      <c r="O470" s="135"/>
    </row>
    <row r="471" spans="1:15" x14ac:dyDescent="0.2">
      <c r="A471" s="134"/>
      <c r="B471" s="134"/>
      <c r="C471" s="134"/>
      <c r="D471" s="134"/>
      <c r="E471" s="134"/>
      <c r="F471" s="134"/>
      <c r="G471" s="134"/>
      <c r="H471" s="134"/>
      <c r="I471" s="134"/>
      <c r="J471" s="199"/>
      <c r="K471" s="200"/>
      <c r="L471" s="200"/>
      <c r="M471" s="200"/>
      <c r="N471" s="134"/>
      <c r="O471" s="135"/>
    </row>
    <row r="472" spans="1:15" x14ac:dyDescent="0.2">
      <c r="A472" s="134"/>
      <c r="B472" s="134"/>
      <c r="C472" s="134"/>
      <c r="D472" s="134"/>
      <c r="E472" s="134"/>
      <c r="F472" s="134"/>
      <c r="G472" s="134"/>
      <c r="H472" s="134"/>
      <c r="I472" s="134"/>
      <c r="J472" s="199"/>
      <c r="K472" s="200"/>
      <c r="L472" s="200"/>
      <c r="M472" s="200"/>
      <c r="N472" s="134"/>
      <c r="O472" s="135"/>
    </row>
    <row r="473" spans="1:15" x14ac:dyDescent="0.2">
      <c r="A473" s="134"/>
      <c r="B473" s="134"/>
      <c r="C473" s="134"/>
      <c r="D473" s="134"/>
      <c r="E473" s="134"/>
      <c r="F473" s="134"/>
      <c r="G473" s="134"/>
      <c r="H473" s="134"/>
      <c r="I473" s="134"/>
      <c r="J473" s="199"/>
      <c r="K473" s="200"/>
      <c r="L473" s="200"/>
      <c r="M473" s="200"/>
      <c r="N473" s="134"/>
      <c r="O473" s="135"/>
    </row>
    <row r="474" spans="1:15" x14ac:dyDescent="0.2">
      <c r="A474" s="134"/>
      <c r="B474" s="134"/>
      <c r="C474" s="134"/>
      <c r="D474" s="134"/>
      <c r="E474" s="134"/>
      <c r="F474" s="134"/>
      <c r="G474" s="134"/>
      <c r="H474" s="134"/>
      <c r="I474" s="134"/>
      <c r="J474" s="199"/>
      <c r="K474" s="200"/>
      <c r="L474" s="200"/>
      <c r="M474" s="200"/>
      <c r="N474" s="134"/>
      <c r="O474" s="135"/>
    </row>
    <row r="475" spans="1:15" x14ac:dyDescent="0.2">
      <c r="A475" s="134"/>
      <c r="B475" s="134"/>
      <c r="C475" s="134"/>
      <c r="D475" s="134"/>
      <c r="E475" s="134"/>
      <c r="F475" s="134"/>
      <c r="G475" s="134"/>
      <c r="H475" s="134"/>
      <c r="I475" s="134"/>
      <c r="J475" s="199"/>
      <c r="K475" s="200"/>
      <c r="L475" s="200"/>
      <c r="M475" s="200"/>
      <c r="N475" s="134"/>
      <c r="O475" s="135"/>
    </row>
    <row r="476" spans="1:15" x14ac:dyDescent="0.2">
      <c r="A476" s="134"/>
      <c r="B476" s="134"/>
      <c r="C476" s="134"/>
      <c r="D476" s="134"/>
      <c r="E476" s="134"/>
      <c r="F476" s="134"/>
      <c r="G476" s="134"/>
      <c r="H476" s="134"/>
      <c r="I476" s="134"/>
      <c r="J476" s="199"/>
      <c r="K476" s="200"/>
      <c r="L476" s="200"/>
      <c r="M476" s="200"/>
      <c r="N476" s="134"/>
      <c r="O476" s="135"/>
    </row>
    <row r="477" spans="1:15" x14ac:dyDescent="0.2">
      <c r="A477" s="134"/>
      <c r="B477" s="134"/>
      <c r="C477" s="134"/>
      <c r="D477" s="134"/>
      <c r="E477" s="134"/>
      <c r="F477" s="134"/>
      <c r="G477" s="134"/>
      <c r="H477" s="134"/>
      <c r="I477" s="134"/>
      <c r="J477" s="199"/>
      <c r="K477" s="200"/>
      <c r="L477" s="200"/>
      <c r="M477" s="200"/>
      <c r="N477" s="134"/>
      <c r="O477" s="135"/>
    </row>
    <row r="478" spans="1:15" x14ac:dyDescent="0.2">
      <c r="A478" s="134"/>
      <c r="B478" s="134"/>
      <c r="C478" s="134"/>
      <c r="D478" s="134"/>
      <c r="E478" s="134"/>
      <c r="F478" s="134"/>
      <c r="G478" s="134"/>
      <c r="H478" s="134"/>
      <c r="I478" s="134"/>
      <c r="J478" s="199"/>
      <c r="K478" s="200"/>
      <c r="L478" s="200"/>
      <c r="M478" s="200"/>
      <c r="N478" s="134"/>
      <c r="O478" s="135"/>
    </row>
    <row r="479" spans="1:15" x14ac:dyDescent="0.2">
      <c r="A479" s="134"/>
      <c r="B479" s="134"/>
      <c r="C479" s="134"/>
      <c r="D479" s="134"/>
      <c r="E479" s="134"/>
      <c r="F479" s="134"/>
      <c r="G479" s="134"/>
      <c r="H479" s="134"/>
      <c r="I479" s="134"/>
      <c r="J479" s="199"/>
      <c r="K479" s="200"/>
      <c r="L479" s="200"/>
      <c r="M479" s="200"/>
      <c r="N479" s="134"/>
      <c r="O479" s="135"/>
    </row>
    <row r="480" spans="1:15" x14ac:dyDescent="0.2">
      <c r="A480" s="134"/>
      <c r="B480" s="134"/>
      <c r="C480" s="134"/>
      <c r="D480" s="134"/>
      <c r="E480" s="134"/>
      <c r="F480" s="134"/>
      <c r="G480" s="134"/>
      <c r="H480" s="134"/>
      <c r="I480" s="134"/>
      <c r="J480" s="199"/>
      <c r="K480" s="200"/>
      <c r="L480" s="200"/>
      <c r="M480" s="200"/>
      <c r="N480" s="134"/>
      <c r="O480" s="135"/>
    </row>
    <row r="481" spans="1:15" x14ac:dyDescent="0.2">
      <c r="A481" s="134"/>
      <c r="B481" s="134"/>
      <c r="C481" s="134"/>
      <c r="D481" s="134"/>
      <c r="E481" s="134"/>
      <c r="F481" s="134"/>
      <c r="G481" s="134"/>
      <c r="H481" s="134"/>
      <c r="I481" s="134"/>
      <c r="J481" s="199"/>
      <c r="K481" s="200"/>
      <c r="L481" s="200"/>
      <c r="M481" s="200"/>
      <c r="N481" s="134"/>
      <c r="O481" s="135"/>
    </row>
    <row r="482" spans="1:15" x14ac:dyDescent="0.2">
      <c r="A482" s="134"/>
      <c r="B482" s="134"/>
      <c r="C482" s="134"/>
      <c r="D482" s="134"/>
      <c r="E482" s="134"/>
      <c r="F482" s="134"/>
      <c r="G482" s="134"/>
      <c r="H482" s="134"/>
      <c r="I482" s="134"/>
      <c r="J482" s="199"/>
      <c r="K482" s="200"/>
      <c r="L482" s="200"/>
      <c r="M482" s="200"/>
      <c r="N482" s="134"/>
      <c r="O482" s="135"/>
    </row>
    <row r="483" spans="1:15" x14ac:dyDescent="0.2">
      <c r="A483" s="134"/>
      <c r="B483" s="134"/>
      <c r="C483" s="134"/>
      <c r="D483" s="134"/>
      <c r="E483" s="134"/>
      <c r="F483" s="134"/>
      <c r="G483" s="134"/>
      <c r="H483" s="134"/>
      <c r="I483" s="134"/>
      <c r="J483" s="199"/>
      <c r="K483" s="200"/>
      <c r="L483" s="200"/>
      <c r="M483" s="200"/>
      <c r="N483" s="134"/>
      <c r="O483" s="135"/>
    </row>
    <row r="484" spans="1:15" x14ac:dyDescent="0.2">
      <c r="A484" s="134"/>
      <c r="B484" s="134"/>
      <c r="C484" s="134"/>
      <c r="D484" s="134"/>
      <c r="E484" s="134"/>
      <c r="F484" s="134"/>
      <c r="G484" s="134"/>
      <c r="H484" s="134"/>
      <c r="I484" s="134"/>
      <c r="J484" s="199"/>
      <c r="K484" s="200"/>
      <c r="L484" s="200"/>
      <c r="M484" s="200"/>
      <c r="N484" s="134"/>
      <c r="O484" s="135"/>
    </row>
    <row r="485" spans="1:15" x14ac:dyDescent="0.2">
      <c r="A485" s="134"/>
      <c r="B485" s="134"/>
      <c r="C485" s="134"/>
      <c r="D485" s="134"/>
      <c r="E485" s="134"/>
      <c r="F485" s="134"/>
      <c r="G485" s="134"/>
      <c r="H485" s="134"/>
      <c r="I485" s="134"/>
      <c r="J485" s="199"/>
      <c r="K485" s="200"/>
      <c r="L485" s="200"/>
      <c r="M485" s="200"/>
      <c r="N485" s="134"/>
      <c r="O485" s="135"/>
    </row>
    <row r="486" spans="1:15" x14ac:dyDescent="0.2">
      <c r="A486" s="134"/>
      <c r="B486" s="134"/>
      <c r="C486" s="134"/>
      <c r="D486" s="134"/>
      <c r="E486" s="134"/>
      <c r="F486" s="134"/>
      <c r="G486" s="134"/>
      <c r="H486" s="134"/>
      <c r="I486" s="134"/>
      <c r="J486" s="199"/>
      <c r="K486" s="200"/>
      <c r="L486" s="200"/>
      <c r="M486" s="200"/>
      <c r="N486" s="134"/>
      <c r="O486" s="135"/>
    </row>
    <row r="487" spans="1:15" x14ac:dyDescent="0.2">
      <c r="A487" s="134"/>
      <c r="B487" s="134"/>
      <c r="C487" s="134"/>
      <c r="D487" s="134"/>
      <c r="E487" s="134"/>
      <c r="F487" s="134"/>
      <c r="G487" s="134"/>
      <c r="H487" s="134"/>
      <c r="I487" s="134"/>
      <c r="J487" s="199"/>
      <c r="K487" s="200"/>
      <c r="L487" s="200"/>
      <c r="M487" s="200"/>
      <c r="N487" s="134"/>
      <c r="O487" s="135"/>
    </row>
    <row r="488" spans="1:15" x14ac:dyDescent="0.2">
      <c r="A488" s="134"/>
      <c r="B488" s="134"/>
      <c r="C488" s="134"/>
      <c r="D488" s="134"/>
      <c r="E488" s="134"/>
      <c r="F488" s="134"/>
      <c r="G488" s="134"/>
      <c r="H488" s="134"/>
      <c r="I488" s="134"/>
      <c r="J488" s="199"/>
      <c r="K488" s="200"/>
      <c r="L488" s="200"/>
      <c r="M488" s="200"/>
      <c r="N488" s="134"/>
      <c r="O488" s="135"/>
    </row>
    <row r="489" spans="1:15" x14ac:dyDescent="0.2">
      <c r="A489" s="134"/>
      <c r="B489" s="134"/>
      <c r="C489" s="134"/>
      <c r="D489" s="134"/>
      <c r="E489" s="134"/>
      <c r="F489" s="134"/>
      <c r="G489" s="134"/>
      <c r="H489" s="134"/>
      <c r="I489" s="134"/>
      <c r="J489" s="199"/>
      <c r="K489" s="200"/>
      <c r="L489" s="200"/>
      <c r="M489" s="200"/>
      <c r="N489" s="134"/>
      <c r="O489" s="135"/>
    </row>
    <row r="490" spans="1:15" x14ac:dyDescent="0.2">
      <c r="A490" s="134"/>
      <c r="B490" s="134"/>
      <c r="C490" s="134"/>
      <c r="D490" s="134"/>
      <c r="E490" s="134"/>
      <c r="F490" s="134"/>
      <c r="G490" s="134"/>
      <c r="H490" s="134"/>
      <c r="I490" s="134"/>
      <c r="J490" s="199"/>
      <c r="K490" s="200"/>
      <c r="L490" s="200"/>
      <c r="M490" s="200"/>
      <c r="N490" s="134"/>
      <c r="O490" s="135"/>
    </row>
    <row r="491" spans="1:15" x14ac:dyDescent="0.2">
      <c r="A491" s="134"/>
      <c r="B491" s="134"/>
      <c r="C491" s="134"/>
      <c r="D491" s="134"/>
      <c r="E491" s="134"/>
      <c r="F491" s="134"/>
      <c r="G491" s="134"/>
      <c r="H491" s="134"/>
      <c r="I491" s="134"/>
      <c r="J491" s="199"/>
      <c r="K491" s="200"/>
      <c r="L491" s="200"/>
      <c r="M491" s="200"/>
      <c r="N491" s="134"/>
      <c r="O491" s="135"/>
    </row>
    <row r="492" spans="1:15" x14ac:dyDescent="0.2">
      <c r="A492" s="134"/>
      <c r="B492" s="134"/>
      <c r="C492" s="134"/>
      <c r="D492" s="134"/>
      <c r="E492" s="134"/>
      <c r="F492" s="134"/>
      <c r="G492" s="134"/>
      <c r="H492" s="134"/>
      <c r="I492" s="134"/>
      <c r="J492" s="199"/>
      <c r="K492" s="200"/>
      <c r="L492" s="200"/>
      <c r="M492" s="200"/>
      <c r="N492" s="134"/>
      <c r="O492" s="135"/>
    </row>
    <row r="493" spans="1:15" x14ac:dyDescent="0.2">
      <c r="A493" s="134"/>
      <c r="B493" s="134"/>
      <c r="C493" s="134"/>
      <c r="D493" s="134"/>
      <c r="E493" s="134"/>
      <c r="F493" s="134"/>
      <c r="G493" s="134"/>
      <c r="H493" s="134"/>
      <c r="I493" s="134"/>
      <c r="J493" s="199"/>
      <c r="K493" s="200"/>
      <c r="L493" s="200"/>
      <c r="M493" s="200"/>
      <c r="N493" s="134"/>
      <c r="O493" s="135"/>
    </row>
    <row r="494" spans="1:15" x14ac:dyDescent="0.2">
      <c r="A494" s="134"/>
      <c r="B494" s="134"/>
      <c r="C494" s="134"/>
      <c r="D494" s="134"/>
      <c r="E494" s="134"/>
      <c r="F494" s="134"/>
      <c r="G494" s="134"/>
      <c r="H494" s="134"/>
      <c r="I494" s="134"/>
      <c r="J494" s="199"/>
      <c r="K494" s="200"/>
      <c r="L494" s="200"/>
      <c r="M494" s="200"/>
      <c r="N494" s="134"/>
      <c r="O494" s="135"/>
    </row>
    <row r="495" spans="1:15" x14ac:dyDescent="0.2">
      <c r="A495" s="134"/>
      <c r="B495" s="134"/>
      <c r="C495" s="134"/>
      <c r="D495" s="134"/>
      <c r="E495" s="134"/>
      <c r="F495" s="134"/>
      <c r="G495" s="134"/>
      <c r="H495" s="134"/>
      <c r="I495" s="134"/>
      <c r="J495" s="199"/>
      <c r="K495" s="200"/>
      <c r="L495" s="200"/>
      <c r="M495" s="200"/>
      <c r="N495" s="134"/>
      <c r="O495" s="135"/>
    </row>
    <row r="496" spans="1:15" x14ac:dyDescent="0.2">
      <c r="A496" s="134"/>
      <c r="B496" s="134"/>
      <c r="C496" s="134"/>
      <c r="D496" s="134"/>
      <c r="E496" s="134"/>
      <c r="F496" s="134"/>
      <c r="G496" s="134"/>
      <c r="H496" s="134"/>
      <c r="I496" s="134"/>
      <c r="J496" s="199"/>
      <c r="K496" s="200"/>
      <c r="L496" s="200"/>
      <c r="M496" s="200"/>
      <c r="N496" s="134"/>
      <c r="O496" s="135"/>
    </row>
    <row r="497" spans="1:15" x14ac:dyDescent="0.2">
      <c r="A497" s="134"/>
      <c r="B497" s="134"/>
      <c r="C497" s="134"/>
      <c r="D497" s="134"/>
      <c r="E497" s="134"/>
      <c r="F497" s="134"/>
      <c r="G497" s="134"/>
      <c r="H497" s="134"/>
      <c r="I497" s="134"/>
      <c r="J497" s="199"/>
      <c r="K497" s="200"/>
      <c r="L497" s="200"/>
      <c r="M497" s="200"/>
      <c r="N497" s="134"/>
      <c r="O497" s="135"/>
    </row>
    <row r="498" spans="1:15" x14ac:dyDescent="0.2">
      <c r="A498" s="134"/>
      <c r="B498" s="134"/>
      <c r="C498" s="134"/>
      <c r="D498" s="134"/>
      <c r="E498" s="134"/>
      <c r="F498" s="134"/>
      <c r="G498" s="134"/>
      <c r="H498" s="134"/>
      <c r="I498" s="134"/>
      <c r="J498" s="199"/>
      <c r="K498" s="200"/>
      <c r="L498" s="200"/>
      <c r="M498" s="200"/>
      <c r="N498" s="134"/>
      <c r="O498" s="135"/>
    </row>
    <row r="499" spans="1:15" x14ac:dyDescent="0.2">
      <c r="A499" s="134"/>
      <c r="B499" s="134"/>
      <c r="C499" s="134"/>
      <c r="D499" s="134"/>
      <c r="E499" s="134"/>
      <c r="F499" s="134"/>
      <c r="G499" s="134"/>
      <c r="H499" s="134"/>
      <c r="I499" s="134"/>
      <c r="J499" s="199"/>
      <c r="K499" s="200"/>
      <c r="L499" s="200"/>
      <c r="M499" s="200"/>
      <c r="N499" s="134"/>
      <c r="O499" s="135"/>
    </row>
    <row r="500" spans="1:15" x14ac:dyDescent="0.2">
      <c r="A500" s="134"/>
      <c r="B500" s="134"/>
      <c r="C500" s="134"/>
      <c r="D500" s="134"/>
      <c r="E500" s="134"/>
      <c r="F500" s="134"/>
      <c r="G500" s="134"/>
      <c r="H500" s="134"/>
      <c r="I500" s="134"/>
      <c r="J500" s="199"/>
      <c r="K500" s="200"/>
      <c r="L500" s="200"/>
      <c r="M500" s="200"/>
      <c r="N500" s="134"/>
      <c r="O500" s="135"/>
    </row>
    <row r="501" spans="1:15" x14ac:dyDescent="0.2">
      <c r="A501" s="134"/>
      <c r="B501" s="134"/>
      <c r="C501" s="134"/>
      <c r="D501" s="134"/>
      <c r="E501" s="134"/>
      <c r="F501" s="134"/>
      <c r="G501" s="134"/>
      <c r="H501" s="134"/>
      <c r="I501" s="134"/>
      <c r="J501" s="199"/>
      <c r="K501" s="200"/>
      <c r="L501" s="200"/>
      <c r="M501" s="200"/>
      <c r="N501" s="134"/>
      <c r="O501" s="135"/>
    </row>
    <row r="502" spans="1:15" x14ac:dyDescent="0.2">
      <c r="A502" s="134"/>
      <c r="B502" s="134"/>
      <c r="C502" s="134"/>
      <c r="D502" s="134"/>
      <c r="E502" s="134"/>
      <c r="F502" s="134"/>
      <c r="G502" s="134"/>
      <c r="H502" s="134"/>
      <c r="I502" s="134"/>
      <c r="J502" s="199"/>
      <c r="K502" s="200"/>
      <c r="L502" s="200"/>
      <c r="M502" s="200"/>
      <c r="N502" s="134"/>
      <c r="O502" s="135"/>
    </row>
    <row r="503" spans="1:15" x14ac:dyDescent="0.2">
      <c r="A503" s="134"/>
      <c r="B503" s="134"/>
      <c r="C503" s="134"/>
      <c r="D503" s="134"/>
      <c r="E503" s="134"/>
      <c r="F503" s="134"/>
      <c r="G503" s="134"/>
      <c r="H503" s="134"/>
      <c r="I503" s="134"/>
      <c r="J503" s="199"/>
      <c r="K503" s="200"/>
      <c r="L503" s="200"/>
      <c r="M503" s="200"/>
      <c r="N503" s="134"/>
      <c r="O503" s="135"/>
    </row>
    <row r="504" spans="1:15" x14ac:dyDescent="0.2">
      <c r="A504" s="134"/>
      <c r="B504" s="134"/>
      <c r="C504" s="134"/>
      <c r="D504" s="134"/>
      <c r="E504" s="134"/>
      <c r="F504" s="134"/>
      <c r="G504" s="134"/>
      <c r="H504" s="134"/>
      <c r="I504" s="134"/>
      <c r="J504" s="199"/>
      <c r="K504" s="200"/>
      <c r="L504" s="200"/>
      <c r="M504" s="200"/>
      <c r="N504" s="134"/>
      <c r="O504" s="135"/>
    </row>
    <row r="505" spans="1:15" x14ac:dyDescent="0.2">
      <c r="A505" s="134"/>
      <c r="B505" s="134"/>
      <c r="C505" s="134"/>
      <c r="D505" s="134"/>
      <c r="E505" s="134"/>
      <c r="F505" s="134"/>
      <c r="G505" s="134"/>
      <c r="H505" s="134"/>
      <c r="I505" s="134"/>
      <c r="J505" s="199"/>
      <c r="K505" s="200"/>
      <c r="L505" s="200"/>
      <c r="M505" s="200"/>
      <c r="N505" s="134"/>
      <c r="O505" s="135"/>
    </row>
    <row r="506" spans="1:15" x14ac:dyDescent="0.2">
      <c r="A506" s="134"/>
      <c r="B506" s="134"/>
      <c r="C506" s="134"/>
      <c r="D506" s="134"/>
      <c r="E506" s="134"/>
      <c r="F506" s="134"/>
      <c r="G506" s="134"/>
      <c r="H506" s="134"/>
      <c r="I506" s="134"/>
      <c r="J506" s="199"/>
      <c r="K506" s="200"/>
      <c r="L506" s="200"/>
      <c r="M506" s="200"/>
      <c r="N506" s="134"/>
      <c r="O506" s="135"/>
    </row>
    <row r="507" spans="1:15" x14ac:dyDescent="0.2">
      <c r="A507" s="134"/>
      <c r="B507" s="134"/>
      <c r="C507" s="134"/>
      <c r="D507" s="134"/>
      <c r="E507" s="134"/>
      <c r="F507" s="134"/>
      <c r="G507" s="134"/>
      <c r="H507" s="134"/>
      <c r="I507" s="134"/>
      <c r="J507" s="199"/>
      <c r="K507" s="200"/>
      <c r="L507" s="200"/>
      <c r="M507" s="200"/>
      <c r="N507" s="134"/>
      <c r="O507" s="135"/>
    </row>
    <row r="508" spans="1:15" x14ac:dyDescent="0.2">
      <c r="A508" s="134"/>
      <c r="B508" s="134"/>
      <c r="C508" s="134"/>
      <c r="D508" s="134"/>
      <c r="E508" s="134"/>
      <c r="F508" s="134"/>
      <c r="G508" s="134"/>
      <c r="H508" s="134"/>
      <c r="I508" s="134"/>
      <c r="J508" s="199"/>
      <c r="K508" s="200"/>
      <c r="L508" s="200"/>
      <c r="M508" s="200"/>
      <c r="N508" s="134"/>
      <c r="O508" s="135"/>
    </row>
    <row r="509" spans="1:15" x14ac:dyDescent="0.2">
      <c r="A509" s="134"/>
      <c r="B509" s="134"/>
      <c r="C509" s="134"/>
      <c r="D509" s="134"/>
      <c r="E509" s="134"/>
      <c r="F509" s="134"/>
      <c r="G509" s="134"/>
      <c r="H509" s="134"/>
      <c r="I509" s="134"/>
      <c r="J509" s="199"/>
      <c r="K509" s="200"/>
      <c r="L509" s="200"/>
      <c r="M509" s="200"/>
      <c r="N509" s="134"/>
      <c r="O509" s="135"/>
    </row>
    <row r="510" spans="1:15" x14ac:dyDescent="0.2">
      <c r="A510" s="134"/>
      <c r="B510" s="134"/>
      <c r="C510" s="134"/>
      <c r="D510" s="134"/>
      <c r="E510" s="134"/>
      <c r="F510" s="134"/>
      <c r="G510" s="134"/>
      <c r="H510" s="134"/>
      <c r="I510" s="134"/>
      <c r="J510" s="199"/>
      <c r="K510" s="200"/>
      <c r="L510" s="200"/>
      <c r="M510" s="200"/>
      <c r="N510" s="134"/>
      <c r="O510" s="135"/>
    </row>
    <row r="511" spans="1:15" x14ac:dyDescent="0.2">
      <c r="A511" s="134"/>
      <c r="B511" s="134"/>
      <c r="C511" s="134"/>
      <c r="D511" s="134"/>
      <c r="E511" s="134"/>
      <c r="F511" s="134"/>
      <c r="G511" s="134"/>
      <c r="H511" s="134"/>
      <c r="I511" s="134"/>
      <c r="J511" s="199"/>
      <c r="K511" s="200"/>
      <c r="L511" s="200"/>
      <c r="M511" s="200"/>
      <c r="N511" s="134"/>
      <c r="O511" s="135"/>
    </row>
    <row r="512" spans="1:15" x14ac:dyDescent="0.2">
      <c r="A512" s="134"/>
      <c r="B512" s="134"/>
      <c r="C512" s="134"/>
      <c r="D512" s="134"/>
      <c r="E512" s="134"/>
      <c r="F512" s="134"/>
      <c r="G512" s="134"/>
      <c r="H512" s="134"/>
      <c r="I512" s="134"/>
      <c r="J512" s="199"/>
      <c r="K512" s="200"/>
      <c r="L512" s="200"/>
      <c r="M512" s="200"/>
      <c r="N512" s="134"/>
      <c r="O512" s="135"/>
    </row>
    <row r="513" spans="1:15" x14ac:dyDescent="0.2">
      <c r="A513" s="134"/>
      <c r="B513" s="134"/>
      <c r="C513" s="134"/>
      <c r="D513" s="134"/>
      <c r="E513" s="134"/>
      <c r="F513" s="134"/>
      <c r="G513" s="134"/>
      <c r="H513" s="134"/>
      <c r="I513" s="134"/>
      <c r="J513" s="199"/>
      <c r="K513" s="200"/>
      <c r="L513" s="200"/>
      <c r="M513" s="200"/>
      <c r="N513" s="134"/>
      <c r="O513" s="135"/>
    </row>
    <row r="514" spans="1:15" x14ac:dyDescent="0.2">
      <c r="A514" s="134"/>
      <c r="B514" s="134"/>
      <c r="C514" s="134"/>
      <c r="D514" s="134"/>
      <c r="E514" s="134"/>
      <c r="F514" s="134"/>
      <c r="G514" s="134"/>
      <c r="H514" s="134"/>
      <c r="I514" s="134"/>
      <c r="J514" s="199"/>
      <c r="K514" s="200"/>
      <c r="L514" s="200"/>
      <c r="M514" s="200"/>
      <c r="N514" s="134"/>
      <c r="O514" s="135"/>
    </row>
    <row r="515" spans="1:15" x14ac:dyDescent="0.2">
      <c r="A515" s="135"/>
      <c r="B515" s="135"/>
      <c r="C515" s="135"/>
      <c r="D515" s="135"/>
      <c r="E515" s="135"/>
      <c r="F515" s="135"/>
      <c r="G515" s="135"/>
      <c r="H515" s="135"/>
      <c r="I515" s="135"/>
      <c r="J515" s="201"/>
      <c r="K515" s="202"/>
      <c r="L515" s="202"/>
      <c r="M515" s="202"/>
      <c r="N515" s="136"/>
      <c r="O515" s="135"/>
    </row>
  </sheetData>
  <mergeCells count="1">
    <mergeCell ref="A2:N2"/>
  </mergeCells>
  <pageMargins left="0.43307086614173229" right="0.39370078740157483" top="0.74803149606299213" bottom="0.74803149606299213" header="0.31496062992125984" footer="0.31496062992125984"/>
  <pageSetup paperSize="9" scale="45" fitToHeight="231" orientation="landscape" r:id="rId2"/>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sheetPr>
  <dimension ref="A1:CF1063"/>
  <sheetViews>
    <sheetView zoomScale="80" zoomScaleNormal="80" workbookViewId="0">
      <pane ySplit="2" topLeftCell="A3" activePane="bottomLeft" state="frozen"/>
      <selection activeCell="Z246" sqref="Z246"/>
      <selection pane="bottomLeft" sqref="A1:U1"/>
    </sheetView>
  </sheetViews>
  <sheetFormatPr defaultColWidth="8.85546875" defaultRowHeight="15" x14ac:dyDescent="0.2"/>
  <cols>
    <col min="1" max="1" width="10" style="101" customWidth="1"/>
    <col min="2" max="2" width="12" style="73" customWidth="1"/>
    <col min="3" max="3" width="10.85546875" style="102" customWidth="1"/>
    <col min="4" max="4" width="13" style="170" bestFit="1" customWidth="1"/>
    <col min="5" max="5" width="73" style="103" customWidth="1"/>
    <col min="6" max="6" width="7.5703125" style="101" customWidth="1"/>
    <col min="7" max="7" width="8.85546875" style="120" customWidth="1"/>
    <col min="8" max="8" width="12.42578125" style="101" customWidth="1"/>
    <col min="9" max="9" width="16.7109375" style="115" customWidth="1"/>
    <col min="10" max="11" width="16.7109375" style="104" customWidth="1"/>
    <col min="12" max="12" width="16.7109375" style="116" customWidth="1"/>
    <col min="13" max="13" width="16" style="117" customWidth="1"/>
    <col min="14" max="17" width="23.42578125" style="257" customWidth="1"/>
    <col min="18" max="18" width="23.42578125" style="221" customWidth="1"/>
    <col min="19" max="19" width="14.42578125" style="221" customWidth="1"/>
    <col min="20" max="20" width="23.42578125" style="221" customWidth="1"/>
    <col min="21" max="21" width="16.42578125" style="221" customWidth="1"/>
    <col min="22" max="22" width="16.7109375" style="220" customWidth="1"/>
    <col min="23" max="23" width="16.7109375" style="94" customWidth="1"/>
    <col min="24" max="24" width="39" style="118" customWidth="1"/>
    <col min="25" max="25" width="34.42578125" style="220" customWidth="1"/>
    <col min="26" max="26" width="51" style="220" customWidth="1"/>
    <col min="27" max="27" width="34.5703125" style="220" customWidth="1"/>
    <col min="28" max="28" width="42.140625" style="99" customWidth="1"/>
    <col min="29" max="29" width="21.85546875" style="220" customWidth="1"/>
    <col min="30" max="30" width="8.85546875" style="220"/>
    <col min="31" max="31" width="11.5703125" style="220" customWidth="1"/>
    <col min="32" max="32" width="10.85546875" style="220" customWidth="1"/>
    <col min="33" max="33" width="10.7109375" style="220" customWidth="1"/>
    <col min="34" max="34" width="11.42578125" style="220" customWidth="1"/>
    <col min="35" max="35" width="26" style="111" customWidth="1"/>
    <col min="36" max="40" width="16.7109375" style="220" customWidth="1"/>
    <col min="41" max="41" width="16.7109375" style="113" customWidth="1"/>
    <col min="42" max="44" width="16.7109375" style="220" customWidth="1"/>
    <col min="45" max="45" width="16.7109375" style="94" customWidth="1"/>
    <col min="46" max="46" width="18.85546875" style="94" customWidth="1"/>
    <col min="47" max="48" width="16.7109375" style="220" customWidth="1"/>
    <col min="49" max="49" width="20.85546875" style="220" customWidth="1"/>
    <col min="50" max="50" width="16.7109375" style="220" customWidth="1"/>
    <col min="51" max="51" width="16.7109375" style="94" customWidth="1"/>
    <col min="52" max="53" width="23.42578125" style="280" customWidth="1"/>
    <col min="54" max="55" width="26.42578125" style="280" customWidth="1"/>
    <col min="56" max="56" width="15.85546875" style="95" customWidth="1"/>
    <col min="57" max="57" width="26.42578125" style="112" customWidth="1"/>
    <col min="58" max="58" width="8.85546875" style="274"/>
    <col min="59" max="59" width="13.7109375" style="112" bestFit="1" customWidth="1"/>
    <col min="60" max="60" width="17.140625" style="112" bestFit="1" customWidth="1"/>
    <col min="61" max="61" width="8.85546875" style="274"/>
    <col min="62" max="62" width="17.85546875" style="113" bestFit="1" customWidth="1"/>
    <col min="63" max="64" width="8.85546875" style="274"/>
    <col min="65" max="65" width="18" style="96" customWidth="1"/>
    <col min="66" max="66" width="25.7109375" style="96" customWidth="1"/>
    <col min="67" max="67" width="38" style="96" customWidth="1"/>
    <col min="68" max="68" width="25" style="96" bestFit="1" customWidth="1"/>
    <col min="69" max="69" width="30.5703125" style="72" customWidth="1"/>
    <col min="70" max="70" width="16.42578125" style="72" customWidth="1"/>
    <col min="71" max="71" width="24.28515625" style="72" customWidth="1"/>
    <col min="72" max="72" width="38.28515625" style="72" customWidth="1"/>
    <col min="73" max="73" width="23.7109375" style="96" bestFit="1" customWidth="1"/>
    <col min="74" max="74" width="23.5703125" style="114" customWidth="1"/>
    <col min="75" max="75" width="31.28515625" style="90" customWidth="1"/>
    <col min="76" max="76" width="25" style="96" bestFit="1" customWidth="1"/>
    <col min="77" max="77" width="20" style="72" hidden="1" customWidth="1"/>
    <col min="78" max="78" width="13.85546875" style="72" hidden="1" customWidth="1"/>
    <col min="79" max="79" width="13.42578125" style="72" hidden="1" customWidth="1"/>
    <col min="80" max="80" width="15" style="72" hidden="1" customWidth="1"/>
    <col min="81" max="81" width="15.140625" style="72" hidden="1" customWidth="1"/>
    <col min="82" max="82" width="18.42578125" style="98" hidden="1" customWidth="1"/>
    <col min="83" max="83" width="22.140625" style="99" hidden="1" customWidth="1"/>
    <col min="84" max="84" width="23.85546875" style="99" hidden="1" customWidth="1"/>
    <col min="85" max="16384" width="8.85546875" style="84"/>
  </cols>
  <sheetData>
    <row r="1" spans="1:84" s="71" customFormat="1" x14ac:dyDescent="0.2">
      <c r="A1" s="395" t="s">
        <v>264</v>
      </c>
      <c r="B1" s="396"/>
      <c r="C1" s="396"/>
      <c r="D1" s="396"/>
      <c r="E1" s="396"/>
      <c r="F1" s="396"/>
      <c r="G1" s="396"/>
      <c r="H1" s="396"/>
      <c r="I1" s="396"/>
      <c r="J1" s="396"/>
      <c r="K1" s="396"/>
      <c r="L1" s="396"/>
      <c r="M1" s="396"/>
      <c r="N1" s="396"/>
      <c r="O1" s="396"/>
      <c r="P1" s="396"/>
      <c r="Q1" s="396"/>
      <c r="R1" s="396"/>
      <c r="S1" s="396"/>
      <c r="T1" s="396"/>
      <c r="U1" s="396"/>
      <c r="V1" s="70"/>
      <c r="W1" s="70"/>
      <c r="X1" s="400"/>
      <c r="Y1" s="384"/>
      <c r="Z1" s="384"/>
      <c r="AA1" s="384"/>
      <c r="AB1" s="384"/>
      <c r="AC1" s="384"/>
      <c r="AD1" s="384"/>
      <c r="AE1" s="384"/>
      <c r="AF1" s="384"/>
      <c r="AG1" s="384"/>
      <c r="AH1" s="384"/>
      <c r="AI1" s="401"/>
      <c r="AJ1" s="399" t="s">
        <v>201</v>
      </c>
      <c r="AK1" s="396"/>
      <c r="AL1" s="396"/>
      <c r="AM1" s="396"/>
      <c r="AN1" s="396"/>
      <c r="AO1" s="397" t="s">
        <v>100</v>
      </c>
      <c r="AP1" s="396"/>
      <c r="AQ1" s="396"/>
      <c r="AR1" s="396"/>
      <c r="AS1" s="398" t="s">
        <v>209</v>
      </c>
      <c r="AT1" s="384"/>
      <c r="AU1" s="397" t="s">
        <v>202</v>
      </c>
      <c r="AV1" s="396"/>
      <c r="AW1" s="396"/>
      <c r="AX1" s="396"/>
      <c r="AY1" s="396"/>
      <c r="AZ1" s="393" t="s">
        <v>366</v>
      </c>
      <c r="BA1" s="394"/>
      <c r="BB1" s="394"/>
      <c r="BC1" s="394"/>
      <c r="BD1" s="84"/>
      <c r="BE1" s="84"/>
      <c r="BF1" s="84"/>
      <c r="BG1" s="84"/>
      <c r="BH1" s="84"/>
      <c r="BI1" s="84"/>
      <c r="BJ1" s="84"/>
      <c r="BK1" s="84"/>
      <c r="BL1" s="84"/>
      <c r="BM1" s="84"/>
      <c r="BN1" s="84"/>
      <c r="BO1" s="84"/>
    </row>
    <row r="2" spans="1:84" s="73" customFormat="1" ht="45" x14ac:dyDescent="0.2">
      <c r="A2" s="258" t="s">
        <v>8</v>
      </c>
      <c r="B2" s="259" t="s">
        <v>217</v>
      </c>
      <c r="C2" s="260" t="s">
        <v>181</v>
      </c>
      <c r="D2" s="261" t="s">
        <v>9</v>
      </c>
      <c r="E2" s="262" t="s">
        <v>82</v>
      </c>
      <c r="F2" s="259" t="s">
        <v>91</v>
      </c>
      <c r="G2" s="263" t="s">
        <v>11</v>
      </c>
      <c r="H2" s="259" t="s">
        <v>97</v>
      </c>
      <c r="I2" s="263" t="s">
        <v>13</v>
      </c>
      <c r="J2" s="263" t="s">
        <v>249</v>
      </c>
      <c r="K2" s="263" t="s">
        <v>248</v>
      </c>
      <c r="L2" s="263" t="s">
        <v>259</v>
      </c>
      <c r="M2" s="259" t="s">
        <v>99</v>
      </c>
      <c r="N2" s="259" t="s">
        <v>337</v>
      </c>
      <c r="O2" s="259" t="s">
        <v>280</v>
      </c>
      <c r="P2" s="259" t="s">
        <v>98</v>
      </c>
      <c r="Q2" s="259" t="s">
        <v>31</v>
      </c>
      <c r="R2" s="259" t="s">
        <v>211</v>
      </c>
      <c r="S2" s="264" t="s">
        <v>216</v>
      </c>
      <c r="T2" s="262" t="s">
        <v>89</v>
      </c>
      <c r="U2" s="262" t="s">
        <v>215</v>
      </c>
      <c r="V2" s="263" t="s">
        <v>246</v>
      </c>
      <c r="W2" s="263" t="s">
        <v>247</v>
      </c>
      <c r="X2" s="265" t="s">
        <v>182</v>
      </c>
      <c r="Y2" s="266" t="s">
        <v>276</v>
      </c>
      <c r="Z2" s="259" t="s">
        <v>90</v>
      </c>
      <c r="AA2" s="259" t="s">
        <v>32</v>
      </c>
      <c r="AB2" s="259" t="s">
        <v>33</v>
      </c>
      <c r="AC2" s="259" t="s">
        <v>0</v>
      </c>
      <c r="AD2" s="259" t="s">
        <v>1</v>
      </c>
      <c r="AE2" s="263" t="s">
        <v>2</v>
      </c>
      <c r="AF2" s="260" t="s">
        <v>179</v>
      </c>
      <c r="AG2" s="260" t="s">
        <v>253</v>
      </c>
      <c r="AH2" s="260" t="s">
        <v>83</v>
      </c>
      <c r="AI2" s="267" t="s">
        <v>240</v>
      </c>
      <c r="AJ2" s="263" t="s">
        <v>241</v>
      </c>
      <c r="AK2" s="263" t="s">
        <v>242</v>
      </c>
      <c r="AL2" s="263" t="s">
        <v>243</v>
      </c>
      <c r="AM2" s="263" t="s">
        <v>263</v>
      </c>
      <c r="AN2" s="263" t="s">
        <v>12</v>
      </c>
      <c r="AO2" s="263" t="s">
        <v>14</v>
      </c>
      <c r="AP2" s="263" t="s">
        <v>230</v>
      </c>
      <c r="AQ2" s="263" t="s">
        <v>232</v>
      </c>
      <c r="AR2" s="263" t="s">
        <v>244</v>
      </c>
      <c r="AS2" s="263" t="s">
        <v>251</v>
      </c>
      <c r="AT2" s="263" t="s">
        <v>250</v>
      </c>
      <c r="AU2" s="263" t="s">
        <v>191</v>
      </c>
      <c r="AV2" s="263" t="s">
        <v>245</v>
      </c>
      <c r="AW2" s="263" t="s">
        <v>252</v>
      </c>
      <c r="AX2" s="263" t="s">
        <v>84</v>
      </c>
      <c r="AY2" s="263" t="s">
        <v>85</v>
      </c>
      <c r="AZ2" s="278" t="s">
        <v>339</v>
      </c>
      <c r="BA2" s="278" t="s">
        <v>338</v>
      </c>
      <c r="BB2" s="278" t="s">
        <v>340</v>
      </c>
      <c r="BC2" s="278" t="s">
        <v>341</v>
      </c>
      <c r="BD2" s="84"/>
      <c r="BE2" s="84"/>
      <c r="BF2" s="84"/>
      <c r="BG2" s="84"/>
      <c r="BH2" s="84"/>
      <c r="BI2" s="84"/>
      <c r="BJ2" s="84"/>
      <c r="BK2" s="84"/>
      <c r="BL2" s="84"/>
      <c r="BM2" s="84"/>
      <c r="BN2" s="84"/>
      <c r="BO2" s="84"/>
    </row>
    <row r="3" spans="1:84" x14ac:dyDescent="0.2">
      <c r="A3" s="74"/>
      <c r="B3" s="74"/>
      <c r="C3" s="49"/>
      <c r="D3" s="172"/>
      <c r="E3" s="76"/>
      <c r="F3" s="76"/>
      <c r="G3" s="119"/>
      <c r="H3" s="87"/>
      <c r="I3" s="77"/>
      <c r="J3" s="77"/>
      <c r="K3" s="88"/>
      <c r="L3" s="79"/>
      <c r="M3" s="297"/>
      <c r="N3" s="255"/>
      <c r="O3" s="255"/>
      <c r="P3" s="255"/>
      <c r="Q3" s="255"/>
      <c r="R3" s="81"/>
      <c r="S3" s="89"/>
      <c r="T3" s="76"/>
      <c r="U3" s="75"/>
      <c r="V3" s="86" t="e">
        <f>IF(BillDetail_List[Entry Alloc%]=0,(BillDetail_List[Time]*BillDetail_List[LTM Rate])*BillDetail_List[[#This Row],[Funding PerCent Allowed]],(BillDetail_List[Time]*BillDetail_List[LTM Rate])*BillDetail_List[[#This Row],[Funding PerCent Allowed]]*BillDetail_List[Entry Alloc%])</f>
        <v>#N/A</v>
      </c>
      <c r="W3" s="86">
        <f>BillDetail_List[Counsel''s Base Fees]+BillDetail_List[Other Disbursements]+BillDetail_List[ATEI Premium]</f>
        <v>0</v>
      </c>
      <c r="X3" s="91" t="e">
        <f>VLOOKUP(BillDetail_List[Part ID],FundingList,2,FALSE)</f>
        <v>#N/A</v>
      </c>
      <c r="Y3" s="271" t="e">
        <f>VLOOKUP(BillDetail_List[[#This Row],[Phase Code ]],phasetasklist,3,FALSE)</f>
        <v>#N/A</v>
      </c>
      <c r="Z3" s="254" t="e">
        <f>VLOOKUP(BillDetail_List[[#This Row],[Task Code]],tasklist,4,FALSE)</f>
        <v>#N/A</v>
      </c>
      <c r="AA3" s="239" t="str">
        <f>IFERROR(VLOOKUP(BillDetail_List[[#This Row],[Activity Code]],ActivityCodeList,2,FALSE), " ")</f>
        <v xml:space="preserve"> </v>
      </c>
      <c r="AB3" s="239" t="str">
        <f>IFERROR(VLOOKUP(BillDetail_List[[#This Row],[Expense Code]],expensenumbers,2,FALSE), " ")</f>
        <v xml:space="preserve"> </v>
      </c>
      <c r="AC3" s="92" t="str">
        <f>IFERROR(VLOOKUP(BillDetail_List[LTM],LTMList,3,FALSE),"")</f>
        <v/>
      </c>
      <c r="AD3" s="92" t="str">
        <f>IFERROR(VLOOKUP(BillDetail_List[LTM],LTMList,4,FALSE),"")</f>
        <v/>
      </c>
      <c r="AE3" s="86">
        <f>IFERROR(VLOOKUP(BillDetail_List[LTM],LTM_List[],6,FALSE),0)</f>
        <v>0</v>
      </c>
      <c r="AF3" s="83" t="e">
        <f>VLOOKUP(BillDetail_List[Part ID],FundingList,7,FALSE)</f>
        <v>#N/A</v>
      </c>
      <c r="AG3" s="83" t="e">
        <f>IF(CounselBaseFees=0,VLOOKUP(BillDetail_List[Part ID],FundingList,3,FALSE),VLOOKUP(BillDetail_List[LTM],LTMList,8,FALSE))</f>
        <v>#N/A</v>
      </c>
      <c r="AH3" s="93" t="e">
        <f>VLOOKUP(BillDetail_List[Part ID],FundingList,4,FALSE)</f>
        <v>#N/A</v>
      </c>
      <c r="AI3" s="190">
        <f>IF(BillDetail_List[[#This Row],[Time]]="N/A",0, BillDetail_List[[#This Row],[Time]]*BillDetail_List[[#This Row],[LTM Rate]])</f>
        <v>0</v>
      </c>
      <c r="AJ3" s="86" t="e">
        <f>IF(BillDetail_List[Entry Alloc%]=0,(BillDetail_List[Time]*BillDetail_List[LTM Rate])*BillDetail_List[[#This Row],[Funding PerCent Allowed]],(BillDetail_List[Time]*BillDetail_List[LTM Rate])*BillDetail_List[[#This Row],[Funding PerCent Allowed]]*BillDetail_List[Entry Alloc%])</f>
        <v>#N/A</v>
      </c>
      <c r="AK3" s="86" t="e">
        <f>BillDetail_List[Base Profit Costs (including any indemnity cap)]*BillDetail_List[VAT Rate]</f>
        <v>#N/A</v>
      </c>
      <c r="AL3" s="86" t="e">
        <f>BillDetail_List[Base Profit Costs (including any indemnity cap)]*BillDetail_List[Success Fee %]</f>
        <v>#N/A</v>
      </c>
      <c r="AM3" s="86" t="e">
        <f>BillDetail_List[Success Fee on Base Profit costs]*BillDetail_List[VAT Rate]</f>
        <v>#N/A</v>
      </c>
      <c r="AN3" s="86" t="e">
        <f>SUM(BillDetail_List[[#This Row],[Base Profit Costs (including any indemnity cap)]:[VAT on Success Fee on Base Profit Costs]])</f>
        <v>#N/A</v>
      </c>
      <c r="AO3" s="86" t="e">
        <f>BillDetail_List[Counsel''s Base Fees]*BillDetail_List[VAT Rate]</f>
        <v>#N/A</v>
      </c>
      <c r="AP3" s="86" t="e">
        <f>BillDetail_List[Counsel''s Base Fees]*BillDetail_List[Success Fee %]</f>
        <v>#N/A</v>
      </c>
      <c r="AQ3" s="86" t="e">
        <f>BillDetail_List[Counsel''s Success Fee]*BillDetail_List[VAT Rate]</f>
        <v>#N/A</v>
      </c>
      <c r="AR3" s="86" t="e">
        <f>BillDetail_List[Counsel''s Base Fees]+BillDetail_List[VAT on Base Counsel Fees]+BillDetail_List[Counsel''s Success Fee]+BillDetail_List[VAT on Counsel''s Success Fee]</f>
        <v>#N/A</v>
      </c>
      <c r="AS3" s="86">
        <f>BillDetail_List[Other Disbursements]+BillDetail_List[VAT On Other Disbursements]</f>
        <v>0</v>
      </c>
      <c r="AT3" s="86">
        <f>BillDetail_List[Counsel''s Base Fees]+BillDetail_List[Other Disbursements]+BillDetail_List[ATEI Premium]</f>
        <v>0</v>
      </c>
      <c r="AU3" s="86" t="e">
        <f>BillDetail_List[Other Disbursements]+BillDetail_List[Counsel''s Base Fees]+BillDetail_List[Base Profit Costs (including any indemnity cap)]</f>
        <v>#N/A</v>
      </c>
      <c r="AV3" s="86" t="e">
        <f>BillDetail_List[Base Profit Costs (including any indemnity cap)]+BillDetail_List[Success Fee on Base Profit costs]</f>
        <v>#N/A</v>
      </c>
      <c r="AW3" s="86" t="e">
        <f>BillDetail_List[ATEI Premium]+BillDetail_List[Other Disbursements]+BillDetail_List[Counsel''s Success Fee]+BillDetail_List[Counsel''s Base Fees]</f>
        <v>#N/A</v>
      </c>
      <c r="AX3" s="86" t="e">
        <f>BillDetail_List[VAT On Other Disbursements]+BillDetail_List[VAT on Counsel''s Success Fee]+BillDetail_List[VAT on Base Counsel Fees]+BillDetail_List[VAT on Success Fee on Base Profit Costs]+BillDetail_List[VAT on Base Profit Costs]</f>
        <v>#N/A</v>
      </c>
      <c r="AY3" s="86" t="e">
        <f>SUM(BillDetail_List[[#This Row],[Total Profit Costs]:[Total VAT]])</f>
        <v>#N/A</v>
      </c>
      <c r="AZ3" s="279" t="e">
        <f>VLOOKUP(BillDetail_List[[#This Row],[Phase Code ]],phasetasklist,7,FALSE)</f>
        <v>#N/A</v>
      </c>
      <c r="BA3" s="279" t="e">
        <f>VLOOKUP(BillDetail_List[[#This Row],[Task Code]],tasklist,7,FALSE)</f>
        <v>#N/A</v>
      </c>
      <c r="BB3" s="279" t="str">
        <f>IFERROR(VLOOKUP(BillDetail_List[[#This Row],[Activity Code]],ActivityCodeList,4,FALSE),"")</f>
        <v/>
      </c>
      <c r="BC3" s="279" t="str">
        <f>IFERROR(VLOOKUP(BillDetail_List[[#This Row],[Expense Code]],expensenumbers,4,FALSE),"")</f>
        <v/>
      </c>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row>
    <row r="4" spans="1:84" x14ac:dyDescent="0.2">
      <c r="A4" s="74"/>
      <c r="B4" s="74"/>
      <c r="C4" s="49"/>
      <c r="D4" s="172"/>
      <c r="E4" s="290"/>
      <c r="F4" s="76"/>
      <c r="G4" s="119"/>
      <c r="H4" s="87"/>
      <c r="I4" s="77"/>
      <c r="J4" s="77"/>
      <c r="K4" s="88"/>
      <c r="L4" s="79"/>
      <c r="M4" s="76"/>
      <c r="N4" s="255"/>
      <c r="O4" s="255"/>
      <c r="P4" s="255"/>
      <c r="Q4" s="255"/>
      <c r="R4" s="81"/>
      <c r="S4" s="89"/>
      <c r="T4" s="76"/>
      <c r="U4" s="75"/>
      <c r="V4" s="79"/>
      <c r="W4" s="79"/>
      <c r="X4" s="304"/>
      <c r="Y4" s="305"/>
      <c r="Z4" s="78"/>
      <c r="AA4" s="81"/>
      <c r="AB4" s="81"/>
      <c r="AC4" s="306"/>
      <c r="AD4" s="306"/>
      <c r="AE4" s="79"/>
      <c r="AF4" s="307"/>
      <c r="AG4" s="307"/>
      <c r="AH4" s="308"/>
      <c r="AI4" s="309"/>
      <c r="AJ4" s="79"/>
      <c r="AK4" s="79"/>
      <c r="AL4" s="79"/>
      <c r="AM4" s="79"/>
      <c r="AN4" s="79"/>
      <c r="AO4" s="79"/>
      <c r="AP4" s="79"/>
      <c r="AQ4" s="79"/>
      <c r="AR4" s="79"/>
      <c r="AS4" s="79"/>
      <c r="AT4" s="79"/>
      <c r="AU4" s="79"/>
      <c r="AV4" s="79"/>
      <c r="AW4" s="79"/>
      <c r="AX4" s="79"/>
      <c r="AY4" s="79"/>
      <c r="AZ4" s="310"/>
      <c r="BA4" s="310"/>
      <c r="BB4" s="310"/>
      <c r="BC4" s="310"/>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row>
    <row r="5" spans="1:84" x14ac:dyDescent="0.2">
      <c r="A5" s="74"/>
      <c r="B5" s="74"/>
      <c r="C5" s="49"/>
      <c r="D5" s="171"/>
      <c r="E5" s="289"/>
      <c r="F5" s="76"/>
      <c r="G5" s="119"/>
      <c r="H5" s="78"/>
      <c r="I5" s="77"/>
      <c r="J5" s="77"/>
      <c r="K5" s="79"/>
      <c r="L5" s="79"/>
      <c r="M5" s="127"/>
      <c r="N5" s="255"/>
      <c r="O5" s="255"/>
      <c r="P5" s="255"/>
      <c r="Q5" s="255"/>
      <c r="R5" s="81"/>
      <c r="S5" s="82"/>
      <c r="T5" s="75"/>
      <c r="U5" s="75"/>
      <c r="V5" s="79"/>
      <c r="W5" s="79"/>
      <c r="X5" s="304"/>
      <c r="Y5" s="305"/>
      <c r="Z5" s="78"/>
      <c r="AA5" s="81"/>
      <c r="AB5" s="81"/>
      <c r="AC5" s="81"/>
      <c r="AD5" s="81"/>
      <c r="AE5" s="79"/>
      <c r="AF5" s="307"/>
      <c r="AG5" s="307"/>
      <c r="AH5" s="308"/>
      <c r="AI5" s="309"/>
      <c r="AJ5" s="79"/>
      <c r="AK5" s="79"/>
      <c r="AL5" s="79"/>
      <c r="AM5" s="79"/>
      <c r="AN5" s="79"/>
      <c r="AO5" s="79"/>
      <c r="AP5" s="79"/>
      <c r="AQ5" s="79"/>
      <c r="AR5" s="79"/>
      <c r="AS5" s="79"/>
      <c r="AT5" s="79"/>
      <c r="AU5" s="79"/>
      <c r="AV5" s="79"/>
      <c r="AW5" s="79"/>
      <c r="AX5" s="79"/>
      <c r="AY5" s="79"/>
      <c r="AZ5" s="310"/>
      <c r="BA5" s="310"/>
      <c r="BB5" s="310"/>
      <c r="BC5" s="310"/>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row>
    <row r="6" spans="1:84" x14ac:dyDescent="0.2">
      <c r="A6" s="74"/>
      <c r="B6" s="74"/>
      <c r="C6" s="49"/>
      <c r="D6" s="171"/>
      <c r="E6" s="277"/>
      <c r="F6" s="76"/>
      <c r="G6" s="119"/>
      <c r="H6" s="78"/>
      <c r="I6" s="77"/>
      <c r="J6" s="77"/>
      <c r="K6" s="79"/>
      <c r="L6" s="79"/>
      <c r="M6" s="127"/>
      <c r="N6" s="255"/>
      <c r="O6" s="255"/>
      <c r="P6" s="255"/>
      <c r="Q6" s="255"/>
      <c r="R6" s="81"/>
      <c r="S6" s="85"/>
      <c r="T6" s="75"/>
      <c r="U6" s="75"/>
      <c r="V6" s="79"/>
      <c r="W6" s="79"/>
      <c r="X6" s="304"/>
      <c r="Y6" s="305"/>
      <c r="Z6" s="78"/>
      <c r="AA6" s="81"/>
      <c r="AB6" s="81"/>
      <c r="AC6" s="81"/>
      <c r="AD6" s="81"/>
      <c r="AE6" s="79"/>
      <c r="AF6" s="307"/>
      <c r="AG6" s="307"/>
      <c r="AH6" s="308"/>
      <c r="AI6" s="309"/>
      <c r="AJ6" s="79"/>
      <c r="AK6" s="79"/>
      <c r="AL6" s="79"/>
      <c r="AM6" s="79"/>
      <c r="AN6" s="79"/>
      <c r="AO6" s="79"/>
      <c r="AP6" s="79"/>
      <c r="AQ6" s="79"/>
      <c r="AR6" s="79"/>
      <c r="AS6" s="79"/>
      <c r="AT6" s="79"/>
      <c r="AU6" s="79"/>
      <c r="AV6" s="79"/>
      <c r="AW6" s="79"/>
      <c r="AX6" s="79"/>
      <c r="AY6" s="79"/>
      <c r="AZ6" s="310"/>
      <c r="BA6" s="310"/>
      <c r="BB6" s="310"/>
      <c r="BC6" s="310"/>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row>
    <row r="7" spans="1:84" x14ac:dyDescent="0.2">
      <c r="A7" s="74"/>
      <c r="B7" s="74"/>
      <c r="C7" s="49"/>
      <c r="D7" s="171"/>
      <c r="E7" s="290"/>
      <c r="F7" s="76"/>
      <c r="G7" s="119"/>
      <c r="H7" s="78"/>
      <c r="I7" s="77"/>
      <c r="J7" s="77"/>
      <c r="K7" s="79"/>
      <c r="L7" s="79"/>
      <c r="M7" s="127"/>
      <c r="N7" s="255"/>
      <c r="O7" s="255"/>
      <c r="P7" s="255"/>
      <c r="Q7" s="255"/>
      <c r="R7" s="81"/>
      <c r="S7" s="85"/>
      <c r="T7" s="75"/>
      <c r="U7" s="76"/>
      <c r="V7" s="79"/>
      <c r="W7" s="79"/>
      <c r="X7" s="304"/>
      <c r="Y7" s="305"/>
      <c r="Z7" s="78"/>
      <c r="AA7" s="81"/>
      <c r="AB7" s="81"/>
      <c r="AC7" s="81"/>
      <c r="AD7" s="81"/>
      <c r="AE7" s="79"/>
      <c r="AF7" s="307"/>
      <c r="AG7" s="307"/>
      <c r="AH7" s="308"/>
      <c r="AI7" s="309"/>
      <c r="AJ7" s="79"/>
      <c r="AK7" s="79"/>
      <c r="AL7" s="79"/>
      <c r="AM7" s="79"/>
      <c r="AN7" s="79"/>
      <c r="AO7" s="79"/>
      <c r="AP7" s="79"/>
      <c r="AQ7" s="79"/>
      <c r="AR7" s="79"/>
      <c r="AS7" s="79"/>
      <c r="AT7" s="79"/>
      <c r="AU7" s="79"/>
      <c r="AV7" s="79"/>
      <c r="AW7" s="79"/>
      <c r="AX7" s="79"/>
      <c r="AY7" s="79"/>
      <c r="AZ7" s="310"/>
      <c r="BA7" s="310"/>
      <c r="BB7" s="310"/>
      <c r="BC7" s="310"/>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row>
    <row r="8" spans="1:84" x14ac:dyDescent="0.2">
      <c r="A8" s="74"/>
      <c r="B8" s="74"/>
      <c r="C8" s="49"/>
      <c r="D8" s="172"/>
      <c r="E8" s="290"/>
      <c r="F8" s="76"/>
      <c r="G8" s="119"/>
      <c r="H8" s="87"/>
      <c r="I8" s="77"/>
      <c r="J8" s="77"/>
      <c r="K8" s="88"/>
      <c r="L8" s="79"/>
      <c r="M8" s="76"/>
      <c r="N8" s="255"/>
      <c r="O8" s="255"/>
      <c r="P8" s="255"/>
      <c r="Q8" s="255"/>
      <c r="R8" s="81"/>
      <c r="S8" s="89"/>
      <c r="T8" s="75"/>
      <c r="U8" s="75"/>
      <c r="V8" s="79"/>
      <c r="W8" s="79"/>
      <c r="X8" s="304"/>
      <c r="Y8" s="305"/>
      <c r="Z8" s="78"/>
      <c r="AA8" s="81"/>
      <c r="AB8" s="81"/>
      <c r="AC8" s="306"/>
      <c r="AD8" s="306"/>
      <c r="AE8" s="79"/>
      <c r="AF8" s="307"/>
      <c r="AG8" s="307"/>
      <c r="AH8" s="308"/>
      <c r="AI8" s="309"/>
      <c r="AJ8" s="79"/>
      <c r="AK8" s="79"/>
      <c r="AL8" s="79"/>
      <c r="AM8" s="79"/>
      <c r="AN8" s="79"/>
      <c r="AO8" s="79"/>
      <c r="AP8" s="79"/>
      <c r="AQ8" s="79"/>
      <c r="AR8" s="79"/>
      <c r="AS8" s="79"/>
      <c r="AT8" s="79"/>
      <c r="AU8" s="79"/>
      <c r="AV8" s="79"/>
      <c r="AW8" s="79"/>
      <c r="AX8" s="79"/>
      <c r="AY8" s="79"/>
      <c r="AZ8" s="310"/>
      <c r="BA8" s="310"/>
      <c r="BB8" s="310"/>
      <c r="BC8" s="310"/>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row>
    <row r="9" spans="1:84" x14ac:dyDescent="0.2">
      <c r="A9" s="74"/>
      <c r="B9" s="74"/>
      <c r="C9" s="49"/>
      <c r="D9" s="172"/>
      <c r="E9" s="76"/>
      <c r="F9" s="76"/>
      <c r="G9" s="119"/>
      <c r="H9" s="87"/>
      <c r="I9" s="77"/>
      <c r="J9" s="77"/>
      <c r="K9" s="88"/>
      <c r="L9" s="79"/>
      <c r="M9" s="76"/>
      <c r="N9" s="255"/>
      <c r="O9" s="255"/>
      <c r="P9" s="255"/>
      <c r="Q9" s="255"/>
      <c r="R9" s="81"/>
      <c r="S9" s="89"/>
      <c r="T9" s="75"/>
      <c r="U9" s="76"/>
      <c r="V9" s="79"/>
      <c r="W9" s="79"/>
      <c r="X9" s="304"/>
      <c r="Y9" s="305"/>
      <c r="Z9" s="78"/>
      <c r="AA9" s="81"/>
      <c r="AB9" s="81"/>
      <c r="AC9" s="306"/>
      <c r="AD9" s="306"/>
      <c r="AE9" s="79"/>
      <c r="AF9" s="307"/>
      <c r="AG9" s="307"/>
      <c r="AH9" s="308"/>
      <c r="AI9" s="309"/>
      <c r="AJ9" s="79"/>
      <c r="AK9" s="79"/>
      <c r="AL9" s="79"/>
      <c r="AM9" s="79"/>
      <c r="AN9" s="79"/>
      <c r="AO9" s="79"/>
      <c r="AP9" s="79"/>
      <c r="AQ9" s="79"/>
      <c r="AR9" s="79"/>
      <c r="AS9" s="79"/>
      <c r="AT9" s="79"/>
      <c r="AU9" s="79"/>
      <c r="AV9" s="79"/>
      <c r="AW9" s="79"/>
      <c r="AX9" s="79"/>
      <c r="AY9" s="79"/>
      <c r="AZ9" s="310"/>
      <c r="BA9" s="310"/>
      <c r="BB9" s="310"/>
      <c r="BC9" s="310"/>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row>
    <row r="10" spans="1:84" x14ac:dyDescent="0.2">
      <c r="A10" s="74"/>
      <c r="B10" s="74"/>
      <c r="C10" s="49"/>
      <c r="D10" s="172"/>
      <c r="E10" s="290"/>
      <c r="F10" s="76"/>
      <c r="G10" s="119"/>
      <c r="H10" s="87"/>
      <c r="I10" s="77"/>
      <c r="J10" s="77"/>
      <c r="K10" s="88"/>
      <c r="L10" s="79"/>
      <c r="M10" s="76"/>
      <c r="N10" s="255"/>
      <c r="O10" s="255"/>
      <c r="P10" s="255"/>
      <c r="Q10" s="255"/>
      <c r="R10" s="81"/>
      <c r="S10" s="89"/>
      <c r="T10" s="75"/>
      <c r="U10" s="76"/>
      <c r="V10" s="79"/>
      <c r="W10" s="79"/>
      <c r="X10" s="304"/>
      <c r="Y10" s="305"/>
      <c r="Z10" s="78"/>
      <c r="AA10" s="81"/>
      <c r="AB10" s="81"/>
      <c r="AC10" s="306"/>
      <c r="AD10" s="306"/>
      <c r="AE10" s="79"/>
      <c r="AF10" s="307"/>
      <c r="AG10" s="307"/>
      <c r="AH10" s="308"/>
      <c r="AI10" s="309"/>
      <c r="AJ10" s="79"/>
      <c r="AK10" s="79"/>
      <c r="AL10" s="79"/>
      <c r="AM10" s="79"/>
      <c r="AN10" s="79"/>
      <c r="AO10" s="79"/>
      <c r="AP10" s="79"/>
      <c r="AQ10" s="79"/>
      <c r="AR10" s="79"/>
      <c r="AS10" s="79"/>
      <c r="AT10" s="79"/>
      <c r="AU10" s="79"/>
      <c r="AV10" s="79"/>
      <c r="AW10" s="79"/>
      <c r="AX10" s="79"/>
      <c r="AY10" s="79"/>
      <c r="AZ10" s="310"/>
      <c r="BA10" s="310"/>
      <c r="BB10" s="310"/>
      <c r="BC10" s="310"/>
      <c r="BD10" s="217"/>
      <c r="BE10" s="94"/>
      <c r="BF10" s="94"/>
      <c r="BG10" s="217"/>
      <c r="BH10" s="94"/>
      <c r="BI10" s="217"/>
      <c r="BJ10" s="217"/>
      <c r="BK10" s="96"/>
      <c r="BL10" s="96"/>
      <c r="BQ10" s="96"/>
      <c r="BR10" s="96"/>
      <c r="BS10" s="96"/>
      <c r="BT10" s="96"/>
      <c r="BV10" s="96"/>
      <c r="BW10" s="96"/>
      <c r="BY10" s="96"/>
      <c r="BZ10" s="96"/>
      <c r="CA10" s="96"/>
      <c r="CB10" s="96"/>
      <c r="CC10" s="94"/>
      <c r="CD10" s="94"/>
      <c r="CE10" s="84"/>
      <c r="CF10" s="84"/>
    </row>
    <row r="11" spans="1:84" ht="14.45" customHeight="1" x14ac:dyDescent="0.2">
      <c r="A11" s="74"/>
      <c r="B11" s="74"/>
      <c r="C11" s="49"/>
      <c r="D11" s="172"/>
      <c r="E11" s="290"/>
      <c r="F11" s="76"/>
      <c r="G11" s="119"/>
      <c r="H11" s="87"/>
      <c r="I11" s="77"/>
      <c r="J11" s="77"/>
      <c r="K11" s="88"/>
      <c r="L11" s="79"/>
      <c r="M11" s="76"/>
      <c r="N11" s="255"/>
      <c r="O11" s="255"/>
      <c r="P11" s="255"/>
      <c r="Q11" s="255"/>
      <c r="R11" s="81"/>
      <c r="S11" s="89"/>
      <c r="T11" s="75"/>
      <c r="U11" s="75"/>
      <c r="V11" s="79"/>
      <c r="W11" s="79"/>
      <c r="X11" s="304"/>
      <c r="Y11" s="305"/>
      <c r="Z11" s="78"/>
      <c r="AA11" s="81"/>
      <c r="AB11" s="81"/>
      <c r="AC11" s="306"/>
      <c r="AD11" s="306"/>
      <c r="AE11" s="79"/>
      <c r="AF11" s="307"/>
      <c r="AG11" s="307"/>
      <c r="AH11" s="308"/>
      <c r="AI11" s="309"/>
      <c r="AJ11" s="79"/>
      <c r="AK11" s="79"/>
      <c r="AL11" s="79"/>
      <c r="AM11" s="79"/>
      <c r="AN11" s="79"/>
      <c r="AO11" s="79"/>
      <c r="AP11" s="79"/>
      <c r="AQ11" s="79"/>
      <c r="AR11" s="79"/>
      <c r="AS11" s="79"/>
      <c r="AT11" s="79"/>
      <c r="AU11" s="79"/>
      <c r="AV11" s="79"/>
      <c r="AW11" s="79"/>
      <c r="AX11" s="79"/>
      <c r="AY11" s="79"/>
      <c r="AZ11" s="310"/>
      <c r="BA11" s="310"/>
      <c r="BB11" s="310"/>
      <c r="BC11" s="310"/>
      <c r="BD11" s="217"/>
      <c r="BE11" s="94"/>
      <c r="BF11" s="94"/>
      <c r="BG11" s="217"/>
      <c r="BH11" s="94"/>
      <c r="BI11" s="217"/>
      <c r="BJ11" s="217"/>
      <c r="BK11" s="96"/>
      <c r="BL11" s="96"/>
      <c r="BQ11" s="96"/>
      <c r="BR11" s="96"/>
      <c r="BS11" s="96"/>
      <c r="BT11" s="96"/>
      <c r="BV11" s="96"/>
      <c r="BW11" s="96"/>
      <c r="BY11" s="96"/>
      <c r="BZ11" s="96"/>
      <c r="CA11" s="96"/>
      <c r="CB11" s="96"/>
      <c r="CC11" s="94"/>
      <c r="CD11" s="94"/>
      <c r="CE11" s="84"/>
      <c r="CF11" s="84"/>
    </row>
    <row r="12" spans="1:84" x14ac:dyDescent="0.2">
      <c r="A12" s="74"/>
      <c r="B12" s="74"/>
      <c r="C12" s="49"/>
      <c r="D12" s="172"/>
      <c r="E12" s="290"/>
      <c r="F12" s="76"/>
      <c r="G12" s="119"/>
      <c r="H12" s="87"/>
      <c r="I12" s="77"/>
      <c r="J12" s="77"/>
      <c r="K12" s="88"/>
      <c r="L12" s="79"/>
      <c r="M12" s="76"/>
      <c r="N12" s="255"/>
      <c r="O12" s="255"/>
      <c r="P12" s="255"/>
      <c r="Q12" s="255"/>
      <c r="R12" s="81"/>
      <c r="S12" s="89"/>
      <c r="T12" s="75"/>
      <c r="U12" s="75"/>
      <c r="V12" s="79"/>
      <c r="W12" s="79"/>
      <c r="X12" s="304"/>
      <c r="Y12" s="305"/>
      <c r="Z12" s="78"/>
      <c r="AA12" s="81"/>
      <c r="AB12" s="81"/>
      <c r="AC12" s="306"/>
      <c r="AD12" s="306"/>
      <c r="AE12" s="79"/>
      <c r="AF12" s="307"/>
      <c r="AG12" s="307"/>
      <c r="AH12" s="308"/>
      <c r="AI12" s="309"/>
      <c r="AJ12" s="79"/>
      <c r="AK12" s="79"/>
      <c r="AL12" s="79"/>
      <c r="AM12" s="79"/>
      <c r="AN12" s="79"/>
      <c r="AO12" s="79"/>
      <c r="AP12" s="79"/>
      <c r="AQ12" s="79"/>
      <c r="AR12" s="79"/>
      <c r="AS12" s="79"/>
      <c r="AT12" s="79"/>
      <c r="AU12" s="79"/>
      <c r="AV12" s="79"/>
      <c r="AW12" s="79"/>
      <c r="AX12" s="79"/>
      <c r="AY12" s="79"/>
      <c r="AZ12" s="310"/>
      <c r="BA12" s="310"/>
      <c r="BB12" s="310"/>
      <c r="BC12" s="310"/>
      <c r="BD12" s="217"/>
      <c r="BE12" s="94"/>
      <c r="BF12" s="94"/>
      <c r="BG12" s="217"/>
      <c r="BH12" s="94"/>
      <c r="BI12" s="217"/>
      <c r="BJ12" s="217"/>
      <c r="BK12" s="96"/>
      <c r="BL12" s="96"/>
      <c r="BQ12" s="96"/>
      <c r="BR12" s="96"/>
      <c r="BS12" s="96"/>
      <c r="BT12" s="96"/>
      <c r="BV12" s="96"/>
      <c r="BW12" s="96"/>
      <c r="BY12" s="96"/>
      <c r="BZ12" s="96"/>
      <c r="CA12" s="96"/>
      <c r="CB12" s="96"/>
      <c r="CC12" s="94"/>
      <c r="CD12" s="94"/>
      <c r="CE12" s="84"/>
      <c r="CF12" s="84"/>
    </row>
    <row r="13" spans="1:84" x14ac:dyDescent="0.2">
      <c r="A13" s="74"/>
      <c r="B13" s="74"/>
      <c r="C13" s="49"/>
      <c r="D13" s="172"/>
      <c r="E13" s="290"/>
      <c r="F13" s="76"/>
      <c r="G13" s="119"/>
      <c r="H13" s="87"/>
      <c r="I13" s="77"/>
      <c r="J13" s="77"/>
      <c r="K13" s="88"/>
      <c r="L13" s="79"/>
      <c r="M13" s="76"/>
      <c r="N13" s="255"/>
      <c r="O13" s="255"/>
      <c r="P13" s="255"/>
      <c r="Q13" s="255"/>
      <c r="R13" s="81"/>
      <c r="S13" s="89"/>
      <c r="T13" s="75"/>
      <c r="U13" s="76"/>
      <c r="V13" s="79"/>
      <c r="W13" s="79"/>
      <c r="X13" s="304"/>
      <c r="Y13" s="305"/>
      <c r="Z13" s="78"/>
      <c r="AA13" s="81"/>
      <c r="AB13" s="81"/>
      <c r="AC13" s="306"/>
      <c r="AD13" s="306"/>
      <c r="AE13" s="79"/>
      <c r="AF13" s="307"/>
      <c r="AG13" s="307"/>
      <c r="AH13" s="308"/>
      <c r="AI13" s="309"/>
      <c r="AJ13" s="79"/>
      <c r="AK13" s="79"/>
      <c r="AL13" s="79"/>
      <c r="AM13" s="79"/>
      <c r="AN13" s="79"/>
      <c r="AO13" s="79"/>
      <c r="AP13" s="79"/>
      <c r="AQ13" s="79"/>
      <c r="AR13" s="79"/>
      <c r="AS13" s="79"/>
      <c r="AT13" s="79"/>
      <c r="AU13" s="79"/>
      <c r="AV13" s="79"/>
      <c r="AW13" s="79"/>
      <c r="AX13" s="79"/>
      <c r="AY13" s="79"/>
      <c r="AZ13" s="310"/>
      <c r="BA13" s="310"/>
      <c r="BB13" s="310"/>
      <c r="BC13" s="310"/>
      <c r="BD13" s="217"/>
      <c r="BE13" s="94"/>
      <c r="BF13" s="94"/>
      <c r="BG13" s="217"/>
      <c r="BH13" s="94"/>
      <c r="BI13" s="217"/>
      <c r="BJ13" s="217"/>
      <c r="BK13" s="96"/>
      <c r="BL13" s="96"/>
      <c r="BQ13" s="96"/>
      <c r="BR13" s="96"/>
      <c r="BS13" s="96"/>
      <c r="BT13" s="96"/>
      <c r="BV13" s="96"/>
      <c r="BW13" s="96"/>
      <c r="BY13" s="96"/>
      <c r="BZ13" s="96"/>
      <c r="CA13" s="96"/>
      <c r="CB13" s="96"/>
      <c r="CC13" s="94"/>
      <c r="CD13" s="94"/>
      <c r="CE13" s="84"/>
      <c r="CF13" s="84"/>
    </row>
    <row r="14" spans="1:84" x14ac:dyDescent="0.2">
      <c r="A14" s="74"/>
      <c r="B14" s="74"/>
      <c r="C14" s="49"/>
      <c r="D14" s="172"/>
      <c r="E14" s="290"/>
      <c r="F14" s="76"/>
      <c r="G14" s="119"/>
      <c r="H14" s="87"/>
      <c r="I14" s="77"/>
      <c r="J14" s="77"/>
      <c r="K14" s="88"/>
      <c r="L14" s="79"/>
      <c r="M14" s="76"/>
      <c r="N14" s="255"/>
      <c r="O14" s="255"/>
      <c r="P14" s="255"/>
      <c r="Q14" s="255"/>
      <c r="R14" s="81"/>
      <c r="S14" s="89"/>
      <c r="T14" s="75"/>
      <c r="U14" s="76"/>
      <c r="V14" s="79"/>
      <c r="W14" s="79"/>
      <c r="X14" s="304"/>
      <c r="Y14" s="305"/>
      <c r="Z14" s="78"/>
      <c r="AA14" s="81"/>
      <c r="AB14" s="81"/>
      <c r="AC14" s="306"/>
      <c r="AD14" s="306"/>
      <c r="AE14" s="79"/>
      <c r="AF14" s="307"/>
      <c r="AG14" s="307"/>
      <c r="AH14" s="308"/>
      <c r="AI14" s="309"/>
      <c r="AJ14" s="79"/>
      <c r="AK14" s="79"/>
      <c r="AL14" s="79"/>
      <c r="AM14" s="79"/>
      <c r="AN14" s="79"/>
      <c r="AO14" s="79"/>
      <c r="AP14" s="79"/>
      <c r="AQ14" s="79"/>
      <c r="AR14" s="79"/>
      <c r="AS14" s="79"/>
      <c r="AT14" s="79"/>
      <c r="AU14" s="79"/>
      <c r="AV14" s="79"/>
      <c r="AW14" s="79"/>
      <c r="AX14" s="79"/>
      <c r="AY14" s="79"/>
      <c r="AZ14" s="310"/>
      <c r="BA14" s="310"/>
      <c r="BB14" s="310"/>
      <c r="BC14" s="310"/>
      <c r="BD14" s="217"/>
      <c r="BE14" s="94"/>
      <c r="BF14" s="94"/>
      <c r="BG14" s="217"/>
      <c r="BH14" s="94"/>
      <c r="BI14" s="217"/>
      <c r="BJ14" s="217"/>
      <c r="BK14" s="96"/>
      <c r="BL14" s="96"/>
      <c r="BQ14" s="96"/>
      <c r="BR14" s="96"/>
      <c r="BS14" s="96"/>
      <c r="BT14" s="96"/>
      <c r="BV14" s="96"/>
      <c r="BW14" s="96"/>
      <c r="BY14" s="96"/>
      <c r="BZ14" s="96"/>
      <c r="CA14" s="96"/>
      <c r="CB14" s="96"/>
      <c r="CC14" s="94"/>
      <c r="CD14" s="94"/>
      <c r="CE14" s="84"/>
      <c r="CF14" s="84"/>
    </row>
    <row r="15" spans="1:84" x14ac:dyDescent="0.2">
      <c r="A15" s="74"/>
      <c r="B15" s="74"/>
      <c r="C15" s="49"/>
      <c r="D15" s="172"/>
      <c r="E15" s="76"/>
      <c r="F15" s="76"/>
      <c r="G15" s="119"/>
      <c r="H15" s="87"/>
      <c r="I15" s="77"/>
      <c r="J15" s="77"/>
      <c r="K15" s="88"/>
      <c r="L15" s="79"/>
      <c r="M15" s="76"/>
      <c r="N15" s="255"/>
      <c r="O15" s="255"/>
      <c r="P15" s="255"/>
      <c r="Q15" s="255"/>
      <c r="R15" s="81"/>
      <c r="S15" s="89"/>
      <c r="T15" s="76"/>
      <c r="U15" s="76"/>
      <c r="V15" s="79"/>
      <c r="W15" s="79"/>
      <c r="X15" s="304"/>
      <c r="Y15" s="305"/>
      <c r="Z15" s="78"/>
      <c r="AA15" s="81"/>
      <c r="AB15" s="81"/>
      <c r="AC15" s="306"/>
      <c r="AD15" s="306"/>
      <c r="AE15" s="79"/>
      <c r="AF15" s="307"/>
      <c r="AG15" s="307"/>
      <c r="AH15" s="308"/>
      <c r="AI15" s="309"/>
      <c r="AJ15" s="79"/>
      <c r="AK15" s="79"/>
      <c r="AL15" s="79"/>
      <c r="AM15" s="79"/>
      <c r="AN15" s="79"/>
      <c r="AO15" s="79"/>
      <c r="AP15" s="79"/>
      <c r="AQ15" s="79"/>
      <c r="AR15" s="79"/>
      <c r="AS15" s="79"/>
      <c r="AT15" s="79"/>
      <c r="AU15" s="79"/>
      <c r="AV15" s="79"/>
      <c r="AW15" s="79"/>
      <c r="AX15" s="79"/>
      <c r="AY15" s="79"/>
      <c r="AZ15" s="310"/>
      <c r="BA15" s="310"/>
      <c r="BB15" s="310"/>
      <c r="BC15" s="310"/>
      <c r="BD15" s="217"/>
      <c r="BE15" s="94"/>
      <c r="BF15" s="94"/>
      <c r="BG15" s="217"/>
      <c r="BH15" s="94"/>
      <c r="BI15" s="217"/>
      <c r="BJ15" s="217"/>
      <c r="BK15" s="96"/>
      <c r="BL15" s="96"/>
      <c r="BQ15" s="96"/>
      <c r="BR15" s="96"/>
      <c r="BS15" s="96"/>
      <c r="BT15" s="96"/>
      <c r="BV15" s="96"/>
      <c r="BW15" s="96"/>
      <c r="BY15" s="96"/>
      <c r="BZ15" s="96"/>
      <c r="CA15" s="96"/>
      <c r="CB15" s="96"/>
      <c r="CC15" s="94"/>
      <c r="CD15" s="94"/>
      <c r="CE15" s="84"/>
      <c r="CF15" s="84"/>
    </row>
    <row r="16" spans="1:84" ht="14.45" customHeight="1" x14ac:dyDescent="0.2">
      <c r="A16" s="74"/>
      <c r="B16" s="74"/>
      <c r="C16" s="49"/>
      <c r="D16" s="172"/>
      <c r="E16" s="76"/>
      <c r="F16" s="76"/>
      <c r="G16" s="119"/>
      <c r="H16" s="87"/>
      <c r="I16" s="77"/>
      <c r="J16" s="77"/>
      <c r="K16" s="88"/>
      <c r="L16" s="79"/>
      <c r="M16" s="76"/>
      <c r="N16" s="255"/>
      <c r="O16" s="255"/>
      <c r="P16" s="255"/>
      <c r="Q16" s="255"/>
      <c r="R16" s="81"/>
      <c r="S16" s="89"/>
      <c r="T16" s="75"/>
      <c r="U16" s="75"/>
      <c r="V16" s="79"/>
      <c r="W16" s="79"/>
      <c r="X16" s="304"/>
      <c r="Y16" s="305"/>
      <c r="Z16" s="78"/>
      <c r="AA16" s="81"/>
      <c r="AB16" s="81"/>
      <c r="AC16" s="306"/>
      <c r="AD16" s="306"/>
      <c r="AE16" s="79"/>
      <c r="AF16" s="307"/>
      <c r="AG16" s="307"/>
      <c r="AH16" s="308"/>
      <c r="AI16" s="309"/>
      <c r="AJ16" s="79"/>
      <c r="AK16" s="79"/>
      <c r="AL16" s="79"/>
      <c r="AM16" s="79"/>
      <c r="AN16" s="79"/>
      <c r="AO16" s="79"/>
      <c r="AP16" s="79"/>
      <c r="AQ16" s="79"/>
      <c r="AR16" s="79"/>
      <c r="AS16" s="79"/>
      <c r="AT16" s="79"/>
      <c r="AU16" s="79"/>
      <c r="AV16" s="79"/>
      <c r="AW16" s="79"/>
      <c r="AX16" s="79"/>
      <c r="AY16" s="79"/>
      <c r="AZ16" s="310"/>
      <c r="BA16" s="310"/>
      <c r="BB16" s="310"/>
      <c r="BC16" s="310"/>
      <c r="BD16" s="217"/>
      <c r="BE16" s="94"/>
      <c r="BF16" s="94"/>
      <c r="BG16" s="217"/>
      <c r="BH16" s="94"/>
      <c r="BI16" s="217"/>
      <c r="BJ16" s="217"/>
      <c r="BK16" s="96"/>
      <c r="BL16" s="96"/>
      <c r="BQ16" s="96"/>
      <c r="BR16" s="96"/>
      <c r="BS16" s="96"/>
      <c r="BT16" s="96"/>
      <c r="BV16" s="96"/>
      <c r="BW16" s="96"/>
      <c r="BY16" s="96"/>
      <c r="BZ16" s="96"/>
      <c r="CA16" s="96"/>
      <c r="CB16" s="96"/>
      <c r="CC16" s="94"/>
      <c r="CD16" s="94"/>
      <c r="CE16" s="84"/>
      <c r="CF16" s="84"/>
    </row>
    <row r="17" spans="1:84" x14ac:dyDescent="0.2">
      <c r="A17" s="74"/>
      <c r="B17" s="74"/>
      <c r="C17" s="49"/>
      <c r="D17" s="172"/>
      <c r="E17" s="290"/>
      <c r="F17" s="76"/>
      <c r="G17" s="119"/>
      <c r="H17" s="87"/>
      <c r="I17" s="77"/>
      <c r="J17" s="77"/>
      <c r="K17" s="88"/>
      <c r="L17" s="79"/>
      <c r="M17" s="76"/>
      <c r="N17" s="255"/>
      <c r="O17" s="255"/>
      <c r="P17" s="255"/>
      <c r="Q17" s="255"/>
      <c r="R17" s="81"/>
      <c r="S17" s="89"/>
      <c r="T17" s="75"/>
      <c r="U17" s="75"/>
      <c r="V17" s="79"/>
      <c r="W17" s="79"/>
      <c r="X17" s="304"/>
      <c r="Y17" s="305"/>
      <c r="Z17" s="78"/>
      <c r="AA17" s="81"/>
      <c r="AB17" s="81"/>
      <c r="AC17" s="306"/>
      <c r="AD17" s="306"/>
      <c r="AE17" s="79"/>
      <c r="AF17" s="307"/>
      <c r="AG17" s="307"/>
      <c r="AH17" s="308"/>
      <c r="AI17" s="309"/>
      <c r="AJ17" s="79"/>
      <c r="AK17" s="79"/>
      <c r="AL17" s="79"/>
      <c r="AM17" s="79"/>
      <c r="AN17" s="79"/>
      <c r="AO17" s="79"/>
      <c r="AP17" s="79"/>
      <c r="AQ17" s="79"/>
      <c r="AR17" s="79"/>
      <c r="AS17" s="79"/>
      <c r="AT17" s="79"/>
      <c r="AU17" s="79"/>
      <c r="AV17" s="79"/>
      <c r="AW17" s="79"/>
      <c r="AX17" s="79"/>
      <c r="AY17" s="79"/>
      <c r="AZ17" s="310"/>
      <c r="BA17" s="310"/>
      <c r="BB17" s="310"/>
      <c r="BC17" s="310"/>
      <c r="BD17" s="217"/>
      <c r="BE17" s="94"/>
      <c r="BF17" s="94"/>
      <c r="BG17" s="217"/>
      <c r="BH17" s="94"/>
      <c r="BI17" s="217"/>
      <c r="BJ17" s="217"/>
      <c r="BK17" s="96"/>
      <c r="BL17" s="96"/>
      <c r="BQ17" s="96"/>
      <c r="BR17" s="96"/>
      <c r="BS17" s="96"/>
      <c r="BT17" s="96"/>
      <c r="BV17" s="96"/>
      <c r="BW17" s="96"/>
      <c r="BY17" s="96"/>
      <c r="BZ17" s="96"/>
      <c r="CA17" s="96"/>
      <c r="CB17" s="96"/>
      <c r="CC17" s="94"/>
      <c r="CD17" s="94"/>
      <c r="CE17" s="84"/>
      <c r="CF17" s="84"/>
    </row>
    <row r="18" spans="1:84" x14ac:dyDescent="0.2">
      <c r="A18" s="74"/>
      <c r="B18" s="74"/>
      <c r="C18" s="49"/>
      <c r="D18" s="172"/>
      <c r="E18" s="300"/>
      <c r="F18" s="76"/>
      <c r="G18" s="119"/>
      <c r="H18" s="87"/>
      <c r="I18" s="77"/>
      <c r="J18" s="77"/>
      <c r="K18" s="88"/>
      <c r="L18" s="79"/>
      <c r="M18" s="76"/>
      <c r="N18" s="255"/>
      <c r="O18" s="255"/>
      <c r="P18" s="255"/>
      <c r="Q18" s="255"/>
      <c r="R18" s="81"/>
      <c r="S18" s="89"/>
      <c r="T18" s="76"/>
      <c r="U18" s="76"/>
      <c r="V18" s="79"/>
      <c r="W18" s="79"/>
      <c r="X18" s="304"/>
      <c r="Y18" s="305"/>
      <c r="Z18" s="78"/>
      <c r="AA18" s="81"/>
      <c r="AB18" s="81"/>
      <c r="AC18" s="306"/>
      <c r="AD18" s="306"/>
      <c r="AE18" s="79"/>
      <c r="AF18" s="307"/>
      <c r="AG18" s="307"/>
      <c r="AH18" s="308"/>
      <c r="AI18" s="309"/>
      <c r="AJ18" s="79"/>
      <c r="AK18" s="79"/>
      <c r="AL18" s="79"/>
      <c r="AM18" s="79"/>
      <c r="AN18" s="79"/>
      <c r="AO18" s="79"/>
      <c r="AP18" s="79"/>
      <c r="AQ18" s="79"/>
      <c r="AR18" s="79"/>
      <c r="AS18" s="79"/>
      <c r="AT18" s="79"/>
      <c r="AU18" s="79"/>
      <c r="AV18" s="79"/>
      <c r="AW18" s="79"/>
      <c r="AX18" s="79"/>
      <c r="AY18" s="79"/>
      <c r="AZ18" s="310"/>
      <c r="BA18" s="310"/>
      <c r="BB18" s="310"/>
      <c r="BC18" s="310"/>
      <c r="BD18" s="217"/>
      <c r="BE18" s="94"/>
      <c r="BF18" s="94"/>
      <c r="BG18" s="217"/>
      <c r="BH18" s="94"/>
      <c r="BI18" s="217"/>
      <c r="BJ18" s="217"/>
      <c r="BK18" s="96"/>
      <c r="BL18" s="96"/>
      <c r="BQ18" s="96"/>
      <c r="BR18" s="96"/>
      <c r="BS18" s="96"/>
      <c r="BT18" s="96"/>
      <c r="BV18" s="96"/>
      <c r="BW18" s="96"/>
      <c r="BY18" s="96"/>
      <c r="BZ18" s="96"/>
      <c r="CA18" s="96"/>
      <c r="CB18" s="96"/>
      <c r="CC18" s="94"/>
      <c r="CD18" s="94"/>
      <c r="CE18" s="84"/>
      <c r="CF18" s="84"/>
    </row>
    <row r="19" spans="1:84" x14ac:dyDescent="0.2">
      <c r="A19" s="74"/>
      <c r="B19" s="74"/>
      <c r="C19" s="49"/>
      <c r="D19" s="172"/>
      <c r="E19" s="76"/>
      <c r="F19" s="76"/>
      <c r="G19" s="119"/>
      <c r="H19" s="87"/>
      <c r="I19" s="77"/>
      <c r="J19" s="77"/>
      <c r="K19" s="88"/>
      <c r="L19" s="79"/>
      <c r="M19" s="76"/>
      <c r="N19" s="255"/>
      <c r="O19" s="255"/>
      <c r="P19" s="255"/>
      <c r="Q19" s="255"/>
      <c r="R19" s="81"/>
      <c r="S19" s="89"/>
      <c r="T19" s="76"/>
      <c r="U19" s="76"/>
      <c r="V19" s="79"/>
      <c r="W19" s="79"/>
      <c r="X19" s="304"/>
      <c r="Y19" s="305"/>
      <c r="Z19" s="78"/>
      <c r="AA19" s="81"/>
      <c r="AB19" s="81"/>
      <c r="AC19" s="306"/>
      <c r="AD19" s="306"/>
      <c r="AE19" s="79"/>
      <c r="AF19" s="307"/>
      <c r="AG19" s="307"/>
      <c r="AH19" s="308"/>
      <c r="AI19" s="309"/>
      <c r="AJ19" s="79"/>
      <c r="AK19" s="79"/>
      <c r="AL19" s="79"/>
      <c r="AM19" s="79"/>
      <c r="AN19" s="79"/>
      <c r="AO19" s="79"/>
      <c r="AP19" s="79"/>
      <c r="AQ19" s="79"/>
      <c r="AR19" s="79"/>
      <c r="AS19" s="79"/>
      <c r="AT19" s="79"/>
      <c r="AU19" s="79"/>
      <c r="AV19" s="79"/>
      <c r="AW19" s="79"/>
      <c r="AX19" s="79"/>
      <c r="AY19" s="79"/>
      <c r="AZ19" s="310"/>
      <c r="BA19" s="310"/>
      <c r="BB19" s="310"/>
      <c r="BC19" s="310"/>
      <c r="BD19" s="217"/>
      <c r="BE19" s="94"/>
      <c r="BF19" s="94"/>
      <c r="BG19" s="217"/>
      <c r="BH19" s="94"/>
      <c r="BI19" s="217"/>
      <c r="BJ19" s="217"/>
      <c r="BK19" s="96"/>
      <c r="BL19" s="96"/>
      <c r="BQ19" s="96"/>
      <c r="BR19" s="96"/>
      <c r="BS19" s="96"/>
      <c r="BT19" s="96"/>
      <c r="BV19" s="96"/>
      <c r="BW19" s="96"/>
      <c r="BY19" s="96"/>
      <c r="BZ19" s="96"/>
      <c r="CA19" s="96"/>
      <c r="CB19" s="96"/>
      <c r="CC19" s="94"/>
      <c r="CD19" s="94"/>
      <c r="CE19" s="84"/>
      <c r="CF19" s="84"/>
    </row>
    <row r="20" spans="1:84" x14ac:dyDescent="0.2">
      <c r="A20" s="74"/>
      <c r="B20" s="74"/>
      <c r="C20" s="49"/>
      <c r="D20" s="172"/>
      <c r="E20" s="76"/>
      <c r="F20" s="76"/>
      <c r="G20" s="119"/>
      <c r="H20" s="87"/>
      <c r="I20" s="77"/>
      <c r="J20" s="77"/>
      <c r="K20" s="88"/>
      <c r="L20" s="79"/>
      <c r="M20" s="76"/>
      <c r="N20" s="255"/>
      <c r="O20" s="255"/>
      <c r="P20" s="255"/>
      <c r="Q20" s="255"/>
      <c r="R20" s="81"/>
      <c r="S20" s="89"/>
      <c r="T20" s="76"/>
      <c r="U20" s="76"/>
      <c r="V20" s="79"/>
      <c r="W20" s="79"/>
      <c r="X20" s="304"/>
      <c r="Y20" s="305"/>
      <c r="Z20" s="78"/>
      <c r="AA20" s="81"/>
      <c r="AB20" s="81"/>
      <c r="AC20" s="306"/>
      <c r="AD20" s="306"/>
      <c r="AE20" s="79"/>
      <c r="AF20" s="307"/>
      <c r="AG20" s="307"/>
      <c r="AH20" s="308"/>
      <c r="AI20" s="309"/>
      <c r="AJ20" s="79"/>
      <c r="AK20" s="79"/>
      <c r="AL20" s="79"/>
      <c r="AM20" s="79"/>
      <c r="AN20" s="79"/>
      <c r="AO20" s="79"/>
      <c r="AP20" s="79"/>
      <c r="AQ20" s="79"/>
      <c r="AR20" s="79"/>
      <c r="AS20" s="79"/>
      <c r="AT20" s="79"/>
      <c r="AU20" s="79"/>
      <c r="AV20" s="79"/>
      <c r="AW20" s="79"/>
      <c r="AX20" s="79"/>
      <c r="AY20" s="79"/>
      <c r="AZ20" s="310"/>
      <c r="BA20" s="310"/>
      <c r="BB20" s="310"/>
      <c r="BC20" s="310"/>
      <c r="BD20" s="217"/>
      <c r="BE20" s="94"/>
      <c r="BF20" s="94"/>
      <c r="BG20" s="217"/>
      <c r="BH20" s="94"/>
      <c r="BI20" s="217"/>
      <c r="BJ20" s="217"/>
      <c r="BK20" s="96"/>
      <c r="BL20" s="96"/>
      <c r="BQ20" s="96"/>
      <c r="BR20" s="96"/>
      <c r="BS20" s="96"/>
      <c r="BT20" s="96"/>
      <c r="BV20" s="96"/>
      <c r="BW20" s="96"/>
      <c r="BY20" s="96"/>
      <c r="BZ20" s="96"/>
      <c r="CA20" s="96"/>
      <c r="CB20" s="96"/>
      <c r="CC20" s="94"/>
      <c r="CD20" s="94"/>
      <c r="CE20" s="84"/>
      <c r="CF20" s="84"/>
    </row>
    <row r="21" spans="1:84" x14ac:dyDescent="0.2">
      <c r="A21" s="74"/>
      <c r="B21" s="74"/>
      <c r="C21" s="49"/>
      <c r="D21" s="172"/>
      <c r="E21" s="76"/>
      <c r="F21" s="76"/>
      <c r="G21" s="119"/>
      <c r="H21" s="87"/>
      <c r="I21" s="77"/>
      <c r="J21" s="77"/>
      <c r="K21" s="88"/>
      <c r="L21" s="79"/>
      <c r="M21" s="76"/>
      <c r="N21" s="255"/>
      <c r="O21" s="255"/>
      <c r="P21" s="255"/>
      <c r="Q21" s="255"/>
      <c r="R21" s="81"/>
      <c r="S21" s="89"/>
      <c r="T21" s="76"/>
      <c r="U21" s="76"/>
      <c r="V21" s="79"/>
      <c r="W21" s="79"/>
      <c r="X21" s="304"/>
      <c r="Y21" s="305"/>
      <c r="Z21" s="78"/>
      <c r="AA21" s="81"/>
      <c r="AB21" s="81"/>
      <c r="AC21" s="306"/>
      <c r="AD21" s="306"/>
      <c r="AE21" s="79"/>
      <c r="AF21" s="307"/>
      <c r="AG21" s="307"/>
      <c r="AH21" s="308"/>
      <c r="AI21" s="309"/>
      <c r="AJ21" s="79"/>
      <c r="AK21" s="79"/>
      <c r="AL21" s="79"/>
      <c r="AM21" s="79"/>
      <c r="AN21" s="79"/>
      <c r="AO21" s="79"/>
      <c r="AP21" s="79"/>
      <c r="AQ21" s="79"/>
      <c r="AR21" s="79"/>
      <c r="AS21" s="79"/>
      <c r="AT21" s="79"/>
      <c r="AU21" s="79"/>
      <c r="AV21" s="79"/>
      <c r="AW21" s="79"/>
      <c r="AX21" s="79"/>
      <c r="AY21" s="79"/>
      <c r="AZ21" s="310"/>
      <c r="BA21" s="310"/>
      <c r="BB21" s="310"/>
      <c r="BC21" s="310"/>
      <c r="BD21" s="217"/>
      <c r="BE21" s="94"/>
      <c r="BF21" s="94"/>
      <c r="BG21" s="217"/>
      <c r="BH21" s="94"/>
      <c r="BI21" s="217"/>
      <c r="BJ21" s="217"/>
      <c r="BK21" s="96"/>
      <c r="BL21" s="96"/>
      <c r="BQ21" s="96"/>
      <c r="BR21" s="96"/>
      <c r="BS21" s="96"/>
      <c r="BT21" s="96"/>
      <c r="BV21" s="96"/>
      <c r="BW21" s="96"/>
      <c r="BY21" s="96"/>
      <c r="BZ21" s="96"/>
      <c r="CA21" s="96"/>
      <c r="CB21" s="96"/>
      <c r="CC21" s="94"/>
      <c r="CD21" s="94"/>
      <c r="CE21" s="84"/>
      <c r="CF21" s="84"/>
    </row>
    <row r="22" spans="1:84" x14ac:dyDescent="0.2">
      <c r="A22" s="74"/>
      <c r="B22" s="74"/>
      <c r="C22" s="49"/>
      <c r="D22" s="172"/>
      <c r="E22" s="76"/>
      <c r="F22" s="76"/>
      <c r="G22" s="119"/>
      <c r="H22" s="87"/>
      <c r="I22" s="77"/>
      <c r="J22" s="77"/>
      <c r="K22" s="88"/>
      <c r="L22" s="79"/>
      <c r="M22" s="76"/>
      <c r="N22" s="255"/>
      <c r="O22" s="255"/>
      <c r="P22" s="255"/>
      <c r="Q22" s="255"/>
      <c r="R22" s="81"/>
      <c r="S22" s="89"/>
      <c r="T22" s="76"/>
      <c r="U22" s="76"/>
      <c r="V22" s="79"/>
      <c r="W22" s="79"/>
      <c r="X22" s="304"/>
      <c r="Y22" s="305"/>
      <c r="Z22" s="78"/>
      <c r="AA22" s="81"/>
      <c r="AB22" s="81"/>
      <c r="AC22" s="306"/>
      <c r="AD22" s="306"/>
      <c r="AE22" s="79"/>
      <c r="AF22" s="307"/>
      <c r="AG22" s="307"/>
      <c r="AH22" s="308"/>
      <c r="AI22" s="309"/>
      <c r="AJ22" s="79"/>
      <c r="AK22" s="79"/>
      <c r="AL22" s="79"/>
      <c r="AM22" s="79"/>
      <c r="AN22" s="79"/>
      <c r="AO22" s="79"/>
      <c r="AP22" s="79"/>
      <c r="AQ22" s="79"/>
      <c r="AR22" s="79"/>
      <c r="AS22" s="79"/>
      <c r="AT22" s="79"/>
      <c r="AU22" s="79"/>
      <c r="AV22" s="79"/>
      <c r="AW22" s="79"/>
      <c r="AX22" s="79"/>
      <c r="AY22" s="79"/>
      <c r="AZ22" s="310"/>
      <c r="BA22" s="310"/>
      <c r="BB22" s="310"/>
      <c r="BC22" s="310"/>
      <c r="BD22" s="217"/>
      <c r="BE22" s="94"/>
      <c r="BF22" s="94"/>
      <c r="BG22" s="217"/>
      <c r="BH22" s="94"/>
      <c r="BI22" s="217"/>
      <c r="BJ22" s="217"/>
      <c r="BK22" s="96"/>
      <c r="BL22" s="96"/>
      <c r="BQ22" s="96"/>
      <c r="BR22" s="96"/>
      <c r="BS22" s="96"/>
      <c r="BT22" s="96"/>
      <c r="BV22" s="96"/>
      <c r="BW22" s="96"/>
      <c r="BY22" s="96"/>
      <c r="BZ22" s="96"/>
      <c r="CA22" s="96"/>
      <c r="CB22" s="96"/>
      <c r="CC22" s="94"/>
      <c r="CD22" s="94"/>
      <c r="CE22" s="84"/>
      <c r="CF22" s="84"/>
    </row>
    <row r="23" spans="1:84" x14ac:dyDescent="0.2">
      <c r="A23" s="74"/>
      <c r="B23" s="74"/>
      <c r="C23" s="49"/>
      <c r="D23" s="172"/>
      <c r="E23" s="76"/>
      <c r="F23" s="76"/>
      <c r="G23" s="119"/>
      <c r="H23" s="87"/>
      <c r="I23" s="77"/>
      <c r="J23" s="77"/>
      <c r="K23" s="88"/>
      <c r="L23" s="79"/>
      <c r="M23" s="76"/>
      <c r="N23" s="255"/>
      <c r="O23" s="255"/>
      <c r="P23" s="255"/>
      <c r="Q23" s="255"/>
      <c r="R23" s="81"/>
      <c r="S23" s="89"/>
      <c r="T23" s="75"/>
      <c r="U23" s="75"/>
      <c r="V23" s="79"/>
      <c r="W23" s="79"/>
      <c r="X23" s="304"/>
      <c r="Y23" s="305"/>
      <c r="Z23" s="78"/>
      <c r="AA23" s="81"/>
      <c r="AB23" s="81"/>
      <c r="AC23" s="306"/>
      <c r="AD23" s="306"/>
      <c r="AE23" s="79"/>
      <c r="AF23" s="307"/>
      <c r="AG23" s="307"/>
      <c r="AH23" s="308"/>
      <c r="AI23" s="309"/>
      <c r="AJ23" s="79"/>
      <c r="AK23" s="79"/>
      <c r="AL23" s="79"/>
      <c r="AM23" s="79"/>
      <c r="AN23" s="79"/>
      <c r="AO23" s="79"/>
      <c r="AP23" s="79"/>
      <c r="AQ23" s="79"/>
      <c r="AR23" s="79"/>
      <c r="AS23" s="79"/>
      <c r="AT23" s="79"/>
      <c r="AU23" s="79"/>
      <c r="AV23" s="79"/>
      <c r="AW23" s="79"/>
      <c r="AX23" s="79"/>
      <c r="AY23" s="79"/>
      <c r="AZ23" s="310"/>
      <c r="BA23" s="310"/>
      <c r="BB23" s="310"/>
      <c r="BC23" s="310"/>
      <c r="BD23" s="217"/>
      <c r="BE23" s="94"/>
      <c r="BF23" s="94"/>
      <c r="BG23" s="217"/>
      <c r="BH23" s="94"/>
      <c r="BI23" s="217"/>
      <c r="BJ23" s="217"/>
      <c r="BK23" s="96"/>
      <c r="BL23" s="96"/>
      <c r="BQ23" s="96"/>
      <c r="BR23" s="96"/>
      <c r="BS23" s="96"/>
      <c r="BT23" s="96"/>
      <c r="BV23" s="96"/>
      <c r="BW23" s="96"/>
      <c r="BY23" s="96"/>
      <c r="BZ23" s="96"/>
      <c r="CA23" s="96"/>
      <c r="CB23" s="96"/>
      <c r="CC23" s="94"/>
      <c r="CD23" s="94"/>
      <c r="CE23" s="84"/>
      <c r="CF23" s="84"/>
    </row>
    <row r="24" spans="1:84" x14ac:dyDescent="0.2">
      <c r="A24" s="74"/>
      <c r="B24" s="74"/>
      <c r="C24" s="49"/>
      <c r="D24" s="172"/>
      <c r="E24" s="76"/>
      <c r="F24" s="76"/>
      <c r="G24" s="119"/>
      <c r="H24" s="87"/>
      <c r="I24" s="77"/>
      <c r="J24" s="77"/>
      <c r="K24" s="88"/>
      <c r="L24" s="79"/>
      <c r="M24" s="76"/>
      <c r="N24" s="255"/>
      <c r="O24" s="255"/>
      <c r="P24" s="255"/>
      <c r="Q24" s="255"/>
      <c r="R24" s="81"/>
      <c r="S24" s="89"/>
      <c r="T24" s="76"/>
      <c r="U24" s="76"/>
      <c r="V24" s="79"/>
      <c r="W24" s="79"/>
      <c r="X24" s="304"/>
      <c r="Y24" s="305"/>
      <c r="Z24" s="78"/>
      <c r="AA24" s="81"/>
      <c r="AB24" s="81"/>
      <c r="AC24" s="306"/>
      <c r="AD24" s="306"/>
      <c r="AE24" s="79"/>
      <c r="AF24" s="307"/>
      <c r="AG24" s="307"/>
      <c r="AH24" s="308"/>
      <c r="AI24" s="309"/>
      <c r="AJ24" s="79"/>
      <c r="AK24" s="79"/>
      <c r="AL24" s="79"/>
      <c r="AM24" s="79"/>
      <c r="AN24" s="79"/>
      <c r="AO24" s="79"/>
      <c r="AP24" s="79"/>
      <c r="AQ24" s="79"/>
      <c r="AR24" s="79"/>
      <c r="AS24" s="79"/>
      <c r="AT24" s="79"/>
      <c r="AU24" s="79"/>
      <c r="AV24" s="79"/>
      <c r="AW24" s="79"/>
      <c r="AX24" s="79"/>
      <c r="AY24" s="79"/>
      <c r="AZ24" s="310"/>
      <c r="BA24" s="310"/>
      <c r="BB24" s="310"/>
      <c r="BC24" s="310"/>
      <c r="BD24" s="217"/>
      <c r="BE24" s="94"/>
      <c r="BF24" s="94"/>
      <c r="BG24" s="217"/>
      <c r="BH24" s="94"/>
      <c r="BI24" s="217"/>
      <c r="BJ24" s="217"/>
      <c r="BK24" s="96"/>
      <c r="BL24" s="96"/>
      <c r="BQ24" s="96"/>
      <c r="BR24" s="96"/>
      <c r="BS24" s="96"/>
      <c r="BT24" s="96"/>
      <c r="BV24" s="96"/>
      <c r="BW24" s="96"/>
      <c r="BY24" s="96"/>
      <c r="BZ24" s="96"/>
      <c r="CA24" s="96"/>
      <c r="CB24" s="96"/>
      <c r="CC24" s="94"/>
      <c r="CD24" s="94"/>
      <c r="CE24" s="84"/>
      <c r="CF24" s="84"/>
    </row>
    <row r="25" spans="1:84" x14ac:dyDescent="0.2">
      <c r="A25" s="74"/>
      <c r="B25" s="74"/>
      <c r="C25" s="49"/>
      <c r="D25" s="172"/>
      <c r="E25" s="76"/>
      <c r="F25" s="76"/>
      <c r="G25" s="119"/>
      <c r="H25" s="87"/>
      <c r="I25" s="77"/>
      <c r="J25" s="77"/>
      <c r="K25" s="88"/>
      <c r="L25" s="79"/>
      <c r="M25" s="76"/>
      <c r="N25" s="255"/>
      <c r="O25" s="255"/>
      <c r="P25" s="255"/>
      <c r="Q25" s="255"/>
      <c r="R25" s="81"/>
      <c r="S25" s="89"/>
      <c r="T25" s="75"/>
      <c r="U25" s="76"/>
      <c r="V25" s="79"/>
      <c r="W25" s="79"/>
      <c r="X25" s="304"/>
      <c r="Y25" s="305"/>
      <c r="Z25" s="78"/>
      <c r="AA25" s="81"/>
      <c r="AB25" s="81"/>
      <c r="AC25" s="306"/>
      <c r="AD25" s="306"/>
      <c r="AE25" s="79"/>
      <c r="AF25" s="307"/>
      <c r="AG25" s="307"/>
      <c r="AH25" s="308"/>
      <c r="AI25" s="309"/>
      <c r="AJ25" s="79"/>
      <c r="AK25" s="79"/>
      <c r="AL25" s="79"/>
      <c r="AM25" s="79"/>
      <c r="AN25" s="79"/>
      <c r="AO25" s="79"/>
      <c r="AP25" s="79"/>
      <c r="AQ25" s="79"/>
      <c r="AR25" s="79"/>
      <c r="AS25" s="79"/>
      <c r="AT25" s="79"/>
      <c r="AU25" s="79"/>
      <c r="AV25" s="79"/>
      <c r="AW25" s="79"/>
      <c r="AX25" s="79"/>
      <c r="AY25" s="79"/>
      <c r="AZ25" s="310"/>
      <c r="BA25" s="310"/>
      <c r="BB25" s="310"/>
      <c r="BC25" s="310"/>
      <c r="BD25" s="217"/>
      <c r="BE25" s="94"/>
      <c r="BF25" s="94"/>
      <c r="BG25" s="217"/>
      <c r="BH25" s="94"/>
      <c r="BI25" s="217"/>
      <c r="BJ25" s="217"/>
      <c r="BK25" s="96"/>
      <c r="BL25" s="96"/>
      <c r="BQ25" s="96"/>
      <c r="BR25" s="96"/>
      <c r="BS25" s="96"/>
      <c r="BT25" s="96"/>
      <c r="BV25" s="96"/>
      <c r="BW25" s="96"/>
      <c r="BY25" s="96"/>
      <c r="BZ25" s="96"/>
      <c r="CA25" s="96"/>
      <c r="CB25" s="96"/>
      <c r="CC25" s="94"/>
      <c r="CD25" s="94"/>
      <c r="CE25" s="84"/>
      <c r="CF25" s="84"/>
    </row>
    <row r="26" spans="1:84" x14ac:dyDescent="0.2">
      <c r="A26" s="74"/>
      <c r="B26" s="74"/>
      <c r="C26" s="49"/>
      <c r="D26" s="172"/>
      <c r="E26" s="290"/>
      <c r="F26" s="76"/>
      <c r="G26" s="119"/>
      <c r="H26" s="87"/>
      <c r="I26" s="77"/>
      <c r="J26" s="77"/>
      <c r="K26" s="88"/>
      <c r="L26" s="79"/>
      <c r="M26" s="76"/>
      <c r="N26" s="255"/>
      <c r="O26" s="255"/>
      <c r="P26" s="255"/>
      <c r="Q26" s="255"/>
      <c r="R26" s="81"/>
      <c r="S26" s="89"/>
      <c r="T26" s="75"/>
      <c r="U26" s="76"/>
      <c r="V26" s="79"/>
      <c r="W26" s="79"/>
      <c r="X26" s="304"/>
      <c r="Y26" s="305"/>
      <c r="Z26" s="78"/>
      <c r="AA26" s="81"/>
      <c r="AB26" s="81"/>
      <c r="AC26" s="306"/>
      <c r="AD26" s="306"/>
      <c r="AE26" s="79"/>
      <c r="AF26" s="307"/>
      <c r="AG26" s="307"/>
      <c r="AH26" s="308"/>
      <c r="AI26" s="309"/>
      <c r="AJ26" s="79"/>
      <c r="AK26" s="79"/>
      <c r="AL26" s="79"/>
      <c r="AM26" s="79"/>
      <c r="AN26" s="79"/>
      <c r="AO26" s="79"/>
      <c r="AP26" s="79"/>
      <c r="AQ26" s="79"/>
      <c r="AR26" s="79"/>
      <c r="AS26" s="79"/>
      <c r="AT26" s="79"/>
      <c r="AU26" s="79"/>
      <c r="AV26" s="79"/>
      <c r="AW26" s="79"/>
      <c r="AX26" s="79"/>
      <c r="AY26" s="79"/>
      <c r="AZ26" s="310"/>
      <c r="BA26" s="310"/>
      <c r="BB26" s="310"/>
      <c r="BC26" s="310"/>
      <c r="BD26" s="217"/>
      <c r="BE26" s="94"/>
      <c r="BF26" s="94"/>
      <c r="BG26" s="217"/>
      <c r="BH26" s="94"/>
      <c r="BI26" s="217"/>
      <c r="BJ26" s="217"/>
      <c r="BK26" s="96"/>
      <c r="BL26" s="96"/>
      <c r="BQ26" s="96"/>
      <c r="BR26" s="96"/>
      <c r="BS26" s="96"/>
      <c r="BT26" s="96"/>
      <c r="BV26" s="96"/>
      <c r="BW26" s="96"/>
      <c r="BY26" s="96"/>
      <c r="BZ26" s="96"/>
      <c r="CA26" s="96"/>
      <c r="CB26" s="96"/>
      <c r="CC26" s="94"/>
      <c r="CD26" s="94"/>
      <c r="CE26" s="84"/>
      <c r="CF26" s="84"/>
    </row>
    <row r="27" spans="1:84" x14ac:dyDescent="0.2">
      <c r="A27" s="74"/>
      <c r="B27" s="74"/>
      <c r="C27" s="49"/>
      <c r="D27" s="172"/>
      <c r="E27" s="76"/>
      <c r="F27" s="76"/>
      <c r="G27" s="119"/>
      <c r="H27" s="87"/>
      <c r="I27" s="77"/>
      <c r="J27" s="77"/>
      <c r="K27" s="88"/>
      <c r="L27" s="79"/>
      <c r="M27" s="76"/>
      <c r="N27" s="255"/>
      <c r="O27" s="255"/>
      <c r="P27" s="255"/>
      <c r="Q27" s="255"/>
      <c r="R27" s="81"/>
      <c r="S27" s="89"/>
      <c r="T27" s="75"/>
      <c r="U27" s="76"/>
      <c r="V27" s="79"/>
      <c r="W27" s="79"/>
      <c r="X27" s="304"/>
      <c r="Y27" s="305"/>
      <c r="Z27" s="78"/>
      <c r="AA27" s="81"/>
      <c r="AB27" s="81"/>
      <c r="AC27" s="306"/>
      <c r="AD27" s="306"/>
      <c r="AE27" s="79"/>
      <c r="AF27" s="307"/>
      <c r="AG27" s="307"/>
      <c r="AH27" s="308"/>
      <c r="AI27" s="309"/>
      <c r="AJ27" s="79"/>
      <c r="AK27" s="79"/>
      <c r="AL27" s="79"/>
      <c r="AM27" s="79"/>
      <c r="AN27" s="79"/>
      <c r="AO27" s="79"/>
      <c r="AP27" s="79"/>
      <c r="AQ27" s="79"/>
      <c r="AR27" s="79"/>
      <c r="AS27" s="79"/>
      <c r="AT27" s="79"/>
      <c r="AU27" s="79"/>
      <c r="AV27" s="79"/>
      <c r="AW27" s="79"/>
      <c r="AX27" s="79"/>
      <c r="AY27" s="79"/>
      <c r="AZ27" s="310"/>
      <c r="BA27" s="310"/>
      <c r="BB27" s="310"/>
      <c r="BC27" s="310"/>
      <c r="BD27" s="217"/>
      <c r="BE27" s="94"/>
      <c r="BF27" s="94"/>
      <c r="BG27" s="217"/>
      <c r="BH27" s="94"/>
      <c r="BI27" s="217"/>
      <c r="BJ27" s="217"/>
      <c r="BK27" s="96"/>
      <c r="BL27" s="96"/>
      <c r="BQ27" s="96"/>
      <c r="BR27" s="96"/>
      <c r="BS27" s="96"/>
      <c r="BT27" s="96"/>
      <c r="BV27" s="96"/>
      <c r="BW27" s="96"/>
      <c r="BY27" s="96"/>
      <c r="BZ27" s="96"/>
      <c r="CA27" s="96"/>
      <c r="CB27" s="96"/>
      <c r="CC27" s="94"/>
      <c r="CD27" s="94"/>
      <c r="CE27" s="84"/>
      <c r="CF27" s="84"/>
    </row>
    <row r="28" spans="1:84" x14ac:dyDescent="0.2">
      <c r="A28" s="74"/>
      <c r="B28" s="74"/>
      <c r="C28" s="49"/>
      <c r="D28" s="172"/>
      <c r="E28" s="76"/>
      <c r="F28" s="76"/>
      <c r="G28" s="119"/>
      <c r="H28" s="87"/>
      <c r="I28" s="77"/>
      <c r="J28" s="77"/>
      <c r="K28" s="88"/>
      <c r="L28" s="79"/>
      <c r="M28" s="76"/>
      <c r="N28" s="255"/>
      <c r="O28" s="255"/>
      <c r="P28" s="255"/>
      <c r="Q28" s="255"/>
      <c r="R28" s="81"/>
      <c r="S28" s="89"/>
      <c r="T28" s="76"/>
      <c r="U28" s="76"/>
      <c r="V28" s="79"/>
      <c r="W28" s="79"/>
      <c r="X28" s="304"/>
      <c r="Y28" s="305"/>
      <c r="Z28" s="78"/>
      <c r="AA28" s="81"/>
      <c r="AB28" s="81"/>
      <c r="AC28" s="306"/>
      <c r="AD28" s="306"/>
      <c r="AE28" s="79"/>
      <c r="AF28" s="307"/>
      <c r="AG28" s="307"/>
      <c r="AH28" s="308"/>
      <c r="AI28" s="309"/>
      <c r="AJ28" s="79"/>
      <c r="AK28" s="79"/>
      <c r="AL28" s="79"/>
      <c r="AM28" s="79"/>
      <c r="AN28" s="79"/>
      <c r="AO28" s="79"/>
      <c r="AP28" s="79"/>
      <c r="AQ28" s="79"/>
      <c r="AR28" s="79"/>
      <c r="AS28" s="79"/>
      <c r="AT28" s="79"/>
      <c r="AU28" s="79"/>
      <c r="AV28" s="79"/>
      <c r="AW28" s="79"/>
      <c r="AX28" s="79"/>
      <c r="AY28" s="79"/>
      <c r="AZ28" s="310"/>
      <c r="BA28" s="310"/>
      <c r="BB28" s="310"/>
      <c r="BC28" s="310"/>
      <c r="BD28" s="217"/>
      <c r="BE28" s="94"/>
      <c r="BF28" s="94"/>
      <c r="BG28" s="217"/>
      <c r="BH28" s="94"/>
      <c r="BI28" s="217"/>
      <c r="BJ28" s="217"/>
      <c r="BK28" s="96"/>
      <c r="BL28" s="96"/>
      <c r="BQ28" s="96"/>
      <c r="BR28" s="96"/>
      <c r="BS28" s="96"/>
      <c r="BT28" s="96"/>
      <c r="BV28" s="96"/>
      <c r="BW28" s="96"/>
      <c r="BY28" s="96"/>
      <c r="BZ28" s="96"/>
      <c r="CA28" s="96"/>
      <c r="CB28" s="96"/>
      <c r="CC28" s="94"/>
      <c r="CD28" s="94"/>
      <c r="CE28" s="84"/>
      <c r="CF28" s="84"/>
    </row>
    <row r="29" spans="1:84" x14ac:dyDescent="0.2">
      <c r="A29" s="74"/>
      <c r="B29" s="74"/>
      <c r="C29" s="49"/>
      <c r="D29" s="172"/>
      <c r="E29" s="76"/>
      <c r="F29" s="76"/>
      <c r="G29" s="119"/>
      <c r="H29" s="87"/>
      <c r="I29" s="77"/>
      <c r="J29" s="77"/>
      <c r="K29" s="88"/>
      <c r="L29" s="79"/>
      <c r="M29" s="76"/>
      <c r="N29" s="255"/>
      <c r="O29" s="255"/>
      <c r="P29" s="255"/>
      <c r="Q29" s="255"/>
      <c r="R29" s="81"/>
      <c r="S29" s="89"/>
      <c r="T29" s="76"/>
      <c r="U29" s="76"/>
      <c r="V29" s="79"/>
      <c r="W29" s="79"/>
      <c r="X29" s="304"/>
      <c r="Y29" s="305"/>
      <c r="Z29" s="78"/>
      <c r="AA29" s="81"/>
      <c r="AB29" s="81"/>
      <c r="AC29" s="306"/>
      <c r="AD29" s="306"/>
      <c r="AE29" s="79"/>
      <c r="AF29" s="307"/>
      <c r="AG29" s="307"/>
      <c r="AH29" s="308"/>
      <c r="AI29" s="309"/>
      <c r="AJ29" s="79"/>
      <c r="AK29" s="79"/>
      <c r="AL29" s="79"/>
      <c r="AM29" s="79"/>
      <c r="AN29" s="79"/>
      <c r="AO29" s="79"/>
      <c r="AP29" s="79"/>
      <c r="AQ29" s="79"/>
      <c r="AR29" s="79"/>
      <c r="AS29" s="79"/>
      <c r="AT29" s="79"/>
      <c r="AU29" s="79"/>
      <c r="AV29" s="79"/>
      <c r="AW29" s="79"/>
      <c r="AX29" s="79"/>
      <c r="AY29" s="79"/>
      <c r="AZ29" s="310"/>
      <c r="BA29" s="310"/>
      <c r="BB29" s="310"/>
      <c r="BC29" s="310"/>
      <c r="BD29" s="217"/>
      <c r="BE29" s="94"/>
      <c r="BF29" s="94"/>
      <c r="BG29" s="217"/>
      <c r="BH29" s="94"/>
      <c r="BI29" s="217"/>
      <c r="BJ29" s="217"/>
      <c r="BK29" s="96"/>
      <c r="BL29" s="96"/>
      <c r="BQ29" s="96"/>
      <c r="BR29" s="96"/>
      <c r="BS29" s="96"/>
      <c r="BT29" s="96"/>
      <c r="BV29" s="96"/>
      <c r="BW29" s="96"/>
      <c r="BY29" s="96"/>
      <c r="BZ29" s="96"/>
      <c r="CA29" s="96"/>
      <c r="CB29" s="96"/>
      <c r="CC29" s="94"/>
      <c r="CD29" s="94"/>
      <c r="CE29" s="84"/>
      <c r="CF29" s="84"/>
    </row>
    <row r="30" spans="1:84" ht="14.45" customHeight="1" x14ac:dyDescent="0.2">
      <c r="A30" s="74"/>
      <c r="B30" s="74"/>
      <c r="C30" s="49"/>
      <c r="D30" s="172"/>
      <c r="E30" s="76"/>
      <c r="F30" s="76"/>
      <c r="G30" s="119"/>
      <c r="H30" s="87"/>
      <c r="I30" s="77"/>
      <c r="J30" s="77"/>
      <c r="K30" s="88"/>
      <c r="L30" s="79"/>
      <c r="M30" s="76"/>
      <c r="N30" s="255"/>
      <c r="O30" s="255"/>
      <c r="P30" s="255"/>
      <c r="Q30" s="255"/>
      <c r="R30" s="81"/>
      <c r="S30" s="89"/>
      <c r="T30" s="76"/>
      <c r="U30" s="76"/>
      <c r="V30" s="79"/>
      <c r="W30" s="79"/>
      <c r="X30" s="304"/>
      <c r="Y30" s="305"/>
      <c r="Z30" s="78"/>
      <c r="AA30" s="81"/>
      <c r="AB30" s="81"/>
      <c r="AC30" s="306"/>
      <c r="AD30" s="306"/>
      <c r="AE30" s="79"/>
      <c r="AF30" s="307"/>
      <c r="AG30" s="307"/>
      <c r="AH30" s="308"/>
      <c r="AI30" s="309"/>
      <c r="AJ30" s="79"/>
      <c r="AK30" s="79"/>
      <c r="AL30" s="79"/>
      <c r="AM30" s="79"/>
      <c r="AN30" s="79"/>
      <c r="AO30" s="79"/>
      <c r="AP30" s="79"/>
      <c r="AQ30" s="79"/>
      <c r="AR30" s="79"/>
      <c r="AS30" s="79"/>
      <c r="AT30" s="79"/>
      <c r="AU30" s="79"/>
      <c r="AV30" s="79"/>
      <c r="AW30" s="79"/>
      <c r="AX30" s="79"/>
      <c r="AY30" s="79"/>
      <c r="AZ30" s="310"/>
      <c r="BA30" s="310"/>
      <c r="BB30" s="310"/>
      <c r="BC30" s="310"/>
      <c r="BD30" s="217"/>
      <c r="BE30" s="94"/>
      <c r="BF30" s="94"/>
      <c r="BG30" s="217"/>
      <c r="BH30" s="94"/>
      <c r="BI30" s="217"/>
      <c r="BJ30" s="217"/>
      <c r="BK30" s="96"/>
      <c r="BL30" s="96"/>
      <c r="BQ30" s="96"/>
      <c r="BR30" s="96"/>
      <c r="BS30" s="96"/>
      <c r="BT30" s="96"/>
      <c r="BV30" s="96"/>
      <c r="BW30" s="96"/>
      <c r="BY30" s="96"/>
      <c r="BZ30" s="96"/>
      <c r="CA30" s="96"/>
      <c r="CB30" s="96"/>
      <c r="CC30" s="94"/>
      <c r="CD30" s="94"/>
      <c r="CE30" s="84"/>
      <c r="CF30" s="84"/>
    </row>
    <row r="31" spans="1:84" x14ac:dyDescent="0.2">
      <c r="A31" s="74"/>
      <c r="B31" s="74"/>
      <c r="C31" s="49"/>
      <c r="D31" s="172"/>
      <c r="E31" s="76"/>
      <c r="F31" s="76"/>
      <c r="G31" s="119"/>
      <c r="H31" s="87"/>
      <c r="I31" s="77"/>
      <c r="J31" s="77"/>
      <c r="K31" s="88"/>
      <c r="L31" s="79"/>
      <c r="M31" s="76"/>
      <c r="N31" s="255"/>
      <c r="O31" s="255"/>
      <c r="P31" s="255"/>
      <c r="Q31" s="255"/>
      <c r="R31" s="81"/>
      <c r="S31" s="89"/>
      <c r="T31" s="76"/>
      <c r="U31" s="76"/>
      <c r="V31" s="79"/>
      <c r="W31" s="79"/>
      <c r="X31" s="304"/>
      <c r="Y31" s="305"/>
      <c r="Z31" s="78"/>
      <c r="AA31" s="81"/>
      <c r="AB31" s="81"/>
      <c r="AC31" s="306"/>
      <c r="AD31" s="306"/>
      <c r="AE31" s="79"/>
      <c r="AF31" s="307"/>
      <c r="AG31" s="307"/>
      <c r="AH31" s="308"/>
      <c r="AI31" s="309"/>
      <c r="AJ31" s="79"/>
      <c r="AK31" s="79"/>
      <c r="AL31" s="79"/>
      <c r="AM31" s="79"/>
      <c r="AN31" s="79"/>
      <c r="AO31" s="79"/>
      <c r="AP31" s="79"/>
      <c r="AQ31" s="79"/>
      <c r="AR31" s="79"/>
      <c r="AS31" s="79"/>
      <c r="AT31" s="79"/>
      <c r="AU31" s="79"/>
      <c r="AV31" s="79"/>
      <c r="AW31" s="79"/>
      <c r="AX31" s="79"/>
      <c r="AY31" s="79"/>
      <c r="AZ31" s="310"/>
      <c r="BA31" s="310"/>
      <c r="BB31" s="310"/>
      <c r="BC31" s="310"/>
      <c r="BD31" s="217"/>
      <c r="BE31" s="94"/>
      <c r="BF31" s="94"/>
      <c r="BG31" s="217"/>
      <c r="BH31" s="94"/>
      <c r="BI31" s="217"/>
      <c r="BJ31" s="217"/>
      <c r="BK31" s="96"/>
      <c r="BL31" s="96"/>
      <c r="BQ31" s="96"/>
      <c r="BR31" s="96"/>
      <c r="BS31" s="96"/>
      <c r="BT31" s="96"/>
      <c r="BV31" s="96"/>
      <c r="BW31" s="96"/>
      <c r="BY31" s="96"/>
      <c r="BZ31" s="96"/>
      <c r="CA31" s="96"/>
      <c r="CB31" s="96"/>
      <c r="CC31" s="94"/>
      <c r="CD31" s="94"/>
      <c r="CE31" s="84"/>
      <c r="CF31" s="84"/>
    </row>
    <row r="32" spans="1:84" x14ac:dyDescent="0.2">
      <c r="A32" s="74"/>
      <c r="B32" s="74"/>
      <c r="C32" s="49"/>
      <c r="D32" s="172"/>
      <c r="E32" s="76"/>
      <c r="F32" s="76"/>
      <c r="G32" s="119"/>
      <c r="H32" s="87"/>
      <c r="I32" s="77"/>
      <c r="J32" s="77"/>
      <c r="K32" s="88"/>
      <c r="L32" s="79"/>
      <c r="M32" s="76"/>
      <c r="N32" s="255"/>
      <c r="O32" s="255"/>
      <c r="P32" s="255"/>
      <c r="Q32" s="255"/>
      <c r="R32" s="81"/>
      <c r="S32" s="89"/>
      <c r="T32" s="76"/>
      <c r="U32" s="76"/>
      <c r="V32" s="79"/>
      <c r="W32" s="79"/>
      <c r="X32" s="304"/>
      <c r="Y32" s="305"/>
      <c r="Z32" s="78"/>
      <c r="AA32" s="81"/>
      <c r="AB32" s="81"/>
      <c r="AC32" s="306"/>
      <c r="AD32" s="306"/>
      <c r="AE32" s="79"/>
      <c r="AF32" s="307"/>
      <c r="AG32" s="307"/>
      <c r="AH32" s="308"/>
      <c r="AI32" s="309"/>
      <c r="AJ32" s="79"/>
      <c r="AK32" s="79"/>
      <c r="AL32" s="79"/>
      <c r="AM32" s="79"/>
      <c r="AN32" s="79"/>
      <c r="AO32" s="79"/>
      <c r="AP32" s="79"/>
      <c r="AQ32" s="79"/>
      <c r="AR32" s="79"/>
      <c r="AS32" s="79"/>
      <c r="AT32" s="79"/>
      <c r="AU32" s="79"/>
      <c r="AV32" s="79"/>
      <c r="AW32" s="79"/>
      <c r="AX32" s="79"/>
      <c r="AY32" s="79"/>
      <c r="AZ32" s="310"/>
      <c r="BA32" s="310"/>
      <c r="BB32" s="310"/>
      <c r="BC32" s="310"/>
      <c r="BD32" s="217"/>
      <c r="BE32" s="94"/>
      <c r="BF32" s="94"/>
      <c r="BG32" s="217"/>
      <c r="BH32" s="94"/>
      <c r="BI32" s="217"/>
      <c r="BJ32" s="217"/>
      <c r="BK32" s="96"/>
      <c r="BL32" s="96"/>
      <c r="BQ32" s="96"/>
      <c r="BR32" s="96"/>
      <c r="BS32" s="96"/>
      <c r="BT32" s="96"/>
      <c r="BV32" s="96"/>
      <c r="BW32" s="96"/>
      <c r="BY32" s="96"/>
      <c r="BZ32" s="96"/>
      <c r="CA32" s="96"/>
      <c r="CB32" s="96"/>
      <c r="CC32" s="94"/>
      <c r="CD32" s="94"/>
      <c r="CE32" s="84"/>
      <c r="CF32" s="84"/>
    </row>
    <row r="33" spans="1:84" x14ac:dyDescent="0.2">
      <c r="A33" s="74"/>
      <c r="B33" s="74"/>
      <c r="C33" s="49"/>
      <c r="D33" s="172"/>
      <c r="E33" s="76"/>
      <c r="F33" s="76"/>
      <c r="G33" s="119"/>
      <c r="H33" s="87"/>
      <c r="I33" s="77"/>
      <c r="J33" s="77"/>
      <c r="K33" s="88"/>
      <c r="L33" s="79"/>
      <c r="M33" s="76"/>
      <c r="N33" s="255"/>
      <c r="O33" s="255"/>
      <c r="P33" s="255"/>
      <c r="Q33" s="255"/>
      <c r="R33" s="81"/>
      <c r="S33" s="89"/>
      <c r="T33" s="76"/>
      <c r="U33" s="75"/>
      <c r="V33" s="79"/>
      <c r="W33" s="79"/>
      <c r="X33" s="304"/>
      <c r="Y33" s="305"/>
      <c r="Z33" s="78"/>
      <c r="AA33" s="81"/>
      <c r="AB33" s="81"/>
      <c r="AC33" s="306"/>
      <c r="AD33" s="306"/>
      <c r="AE33" s="79"/>
      <c r="AF33" s="307"/>
      <c r="AG33" s="307"/>
      <c r="AH33" s="308"/>
      <c r="AI33" s="309"/>
      <c r="AJ33" s="79"/>
      <c r="AK33" s="79"/>
      <c r="AL33" s="79"/>
      <c r="AM33" s="79"/>
      <c r="AN33" s="79"/>
      <c r="AO33" s="79"/>
      <c r="AP33" s="79"/>
      <c r="AQ33" s="79"/>
      <c r="AR33" s="79"/>
      <c r="AS33" s="79"/>
      <c r="AT33" s="79"/>
      <c r="AU33" s="79"/>
      <c r="AV33" s="79"/>
      <c r="AW33" s="79"/>
      <c r="AX33" s="79"/>
      <c r="AY33" s="79"/>
      <c r="AZ33" s="310"/>
      <c r="BA33" s="310"/>
      <c r="BB33" s="310"/>
      <c r="BC33" s="310"/>
      <c r="BD33" s="217"/>
      <c r="BE33" s="94"/>
      <c r="BF33" s="94"/>
      <c r="BG33" s="217"/>
      <c r="BH33" s="94"/>
      <c r="BI33" s="217"/>
      <c r="BJ33" s="217"/>
      <c r="BK33" s="96"/>
      <c r="BL33" s="96"/>
      <c r="BQ33" s="96"/>
      <c r="BR33" s="96"/>
      <c r="BS33" s="96"/>
      <c r="BT33" s="96"/>
      <c r="BV33" s="96"/>
      <c r="BW33" s="96"/>
      <c r="BY33" s="96"/>
      <c r="BZ33" s="96"/>
      <c r="CA33" s="96"/>
      <c r="CB33" s="96"/>
      <c r="CC33" s="94"/>
      <c r="CD33" s="94"/>
      <c r="CE33" s="84"/>
      <c r="CF33" s="84"/>
    </row>
    <row r="34" spans="1:84" x14ac:dyDescent="0.2">
      <c r="A34" s="74"/>
      <c r="B34" s="74"/>
      <c r="C34" s="49"/>
      <c r="D34" s="172"/>
      <c r="E34" s="301"/>
      <c r="F34" s="76"/>
      <c r="G34" s="119"/>
      <c r="H34" s="87"/>
      <c r="I34" s="77"/>
      <c r="J34" s="77"/>
      <c r="K34" s="88"/>
      <c r="L34" s="79"/>
      <c r="M34" s="296"/>
      <c r="N34" s="255"/>
      <c r="O34" s="255"/>
      <c r="P34" s="255"/>
      <c r="Q34" s="255"/>
      <c r="R34" s="81"/>
      <c r="S34" s="89"/>
      <c r="T34" s="76"/>
      <c r="U34" s="76"/>
      <c r="V34" s="79"/>
      <c r="W34" s="79"/>
      <c r="X34" s="304"/>
      <c r="Y34" s="305"/>
      <c r="Z34" s="78"/>
      <c r="AA34" s="81"/>
      <c r="AB34" s="81"/>
      <c r="AC34" s="306"/>
      <c r="AD34" s="306"/>
      <c r="AE34" s="79"/>
      <c r="AF34" s="307"/>
      <c r="AG34" s="307"/>
      <c r="AH34" s="308"/>
      <c r="AI34" s="309"/>
      <c r="AJ34" s="79"/>
      <c r="AK34" s="79"/>
      <c r="AL34" s="79"/>
      <c r="AM34" s="79"/>
      <c r="AN34" s="79"/>
      <c r="AO34" s="79"/>
      <c r="AP34" s="79"/>
      <c r="AQ34" s="79"/>
      <c r="AR34" s="79"/>
      <c r="AS34" s="79"/>
      <c r="AT34" s="79"/>
      <c r="AU34" s="79"/>
      <c r="AV34" s="79"/>
      <c r="AW34" s="79"/>
      <c r="AX34" s="79"/>
      <c r="AY34" s="79"/>
      <c r="AZ34" s="310"/>
      <c r="BA34" s="310"/>
      <c r="BB34" s="310"/>
      <c r="BC34" s="310"/>
      <c r="BD34" s="217"/>
      <c r="BE34" s="94"/>
      <c r="BF34" s="94"/>
      <c r="BG34" s="217"/>
      <c r="BH34" s="94"/>
      <c r="BI34" s="217"/>
      <c r="BJ34" s="217"/>
      <c r="BK34" s="96"/>
      <c r="BL34" s="96"/>
      <c r="BQ34" s="96"/>
      <c r="BR34" s="96"/>
      <c r="BS34" s="96"/>
      <c r="BT34" s="96"/>
      <c r="BV34" s="96"/>
      <c r="BW34" s="96"/>
      <c r="BY34" s="96"/>
      <c r="BZ34" s="96"/>
      <c r="CA34" s="96"/>
      <c r="CB34" s="96"/>
      <c r="CC34" s="94"/>
      <c r="CD34" s="94"/>
      <c r="CE34" s="84"/>
      <c r="CF34" s="84"/>
    </row>
    <row r="35" spans="1:84" x14ac:dyDescent="0.2">
      <c r="A35" s="74"/>
      <c r="B35" s="74"/>
      <c r="C35" s="49"/>
      <c r="D35" s="172"/>
      <c r="E35" s="76"/>
      <c r="F35" s="76"/>
      <c r="G35" s="119"/>
      <c r="H35" s="87"/>
      <c r="I35" s="77"/>
      <c r="J35" s="77"/>
      <c r="K35" s="88"/>
      <c r="L35" s="79"/>
      <c r="M35" s="76"/>
      <c r="N35" s="255"/>
      <c r="O35" s="255"/>
      <c r="P35" s="255"/>
      <c r="Q35" s="255"/>
      <c r="R35" s="81"/>
      <c r="S35" s="89"/>
      <c r="T35" s="76"/>
      <c r="U35" s="76"/>
      <c r="V35" s="79"/>
      <c r="W35" s="79"/>
      <c r="X35" s="304"/>
      <c r="Y35" s="305"/>
      <c r="Z35" s="78"/>
      <c r="AA35" s="81"/>
      <c r="AB35" s="81"/>
      <c r="AC35" s="306"/>
      <c r="AD35" s="306"/>
      <c r="AE35" s="79"/>
      <c r="AF35" s="307"/>
      <c r="AG35" s="307"/>
      <c r="AH35" s="308"/>
      <c r="AI35" s="309"/>
      <c r="AJ35" s="79"/>
      <c r="AK35" s="79"/>
      <c r="AL35" s="79"/>
      <c r="AM35" s="79"/>
      <c r="AN35" s="79"/>
      <c r="AO35" s="79"/>
      <c r="AP35" s="79"/>
      <c r="AQ35" s="79"/>
      <c r="AR35" s="79"/>
      <c r="AS35" s="79"/>
      <c r="AT35" s="79"/>
      <c r="AU35" s="79"/>
      <c r="AV35" s="79"/>
      <c r="AW35" s="79"/>
      <c r="AX35" s="79"/>
      <c r="AY35" s="79"/>
      <c r="AZ35" s="310"/>
      <c r="BA35" s="310"/>
      <c r="BB35" s="310"/>
      <c r="BC35" s="310"/>
      <c r="BD35" s="217"/>
      <c r="BE35" s="94"/>
      <c r="BF35" s="94"/>
      <c r="BG35" s="217"/>
      <c r="BH35" s="94"/>
      <c r="BI35" s="217"/>
      <c r="BJ35" s="217"/>
      <c r="BK35" s="96"/>
      <c r="BL35" s="96"/>
      <c r="BQ35" s="96"/>
      <c r="BR35" s="96"/>
      <c r="BS35" s="96"/>
      <c r="BT35" s="96"/>
      <c r="BV35" s="96"/>
      <c r="BW35" s="96"/>
      <c r="BY35" s="96"/>
      <c r="BZ35" s="96"/>
      <c r="CA35" s="96"/>
      <c r="CB35" s="96"/>
      <c r="CC35" s="94"/>
      <c r="CD35" s="94"/>
      <c r="CE35" s="84"/>
      <c r="CF35" s="84"/>
    </row>
    <row r="36" spans="1:84" ht="14.45" customHeight="1" x14ac:dyDescent="0.2">
      <c r="A36" s="74"/>
      <c r="B36" s="74"/>
      <c r="C36" s="49"/>
      <c r="D36" s="172"/>
      <c r="E36" s="76"/>
      <c r="F36" s="76"/>
      <c r="G36" s="119"/>
      <c r="H36" s="87"/>
      <c r="I36" s="77"/>
      <c r="J36" s="77"/>
      <c r="K36" s="88"/>
      <c r="L36" s="79"/>
      <c r="M36" s="76"/>
      <c r="N36" s="255"/>
      <c r="O36" s="255"/>
      <c r="P36" s="255"/>
      <c r="Q36" s="255"/>
      <c r="R36" s="81"/>
      <c r="S36" s="89"/>
      <c r="T36" s="76"/>
      <c r="U36" s="75"/>
      <c r="V36" s="79"/>
      <c r="W36" s="79"/>
      <c r="X36" s="304"/>
      <c r="Y36" s="305"/>
      <c r="Z36" s="78"/>
      <c r="AA36" s="81"/>
      <c r="AB36" s="81"/>
      <c r="AC36" s="306"/>
      <c r="AD36" s="306"/>
      <c r="AE36" s="79"/>
      <c r="AF36" s="307"/>
      <c r="AG36" s="307"/>
      <c r="AH36" s="308"/>
      <c r="AI36" s="309"/>
      <c r="AJ36" s="79"/>
      <c r="AK36" s="79"/>
      <c r="AL36" s="79"/>
      <c r="AM36" s="79"/>
      <c r="AN36" s="79"/>
      <c r="AO36" s="79"/>
      <c r="AP36" s="79"/>
      <c r="AQ36" s="79"/>
      <c r="AR36" s="79"/>
      <c r="AS36" s="79"/>
      <c r="AT36" s="79"/>
      <c r="AU36" s="79"/>
      <c r="AV36" s="79"/>
      <c r="AW36" s="79"/>
      <c r="AX36" s="79"/>
      <c r="AY36" s="79"/>
      <c r="AZ36" s="310"/>
      <c r="BA36" s="310"/>
      <c r="BB36" s="310"/>
      <c r="BC36" s="310"/>
      <c r="BD36" s="217"/>
      <c r="BE36" s="94"/>
      <c r="BF36" s="94"/>
      <c r="BG36" s="217"/>
      <c r="BH36" s="94"/>
      <c r="BI36" s="217"/>
      <c r="BJ36" s="217"/>
      <c r="BK36" s="96"/>
      <c r="BL36" s="96"/>
      <c r="BQ36" s="96"/>
      <c r="BR36" s="96"/>
      <c r="BS36" s="96"/>
      <c r="BT36" s="96"/>
      <c r="BV36" s="96"/>
      <c r="BW36" s="96"/>
      <c r="BY36" s="96"/>
      <c r="BZ36" s="96"/>
      <c r="CA36" s="96"/>
      <c r="CB36" s="96"/>
      <c r="CC36" s="94"/>
      <c r="CD36" s="94"/>
      <c r="CE36" s="84"/>
      <c r="CF36" s="84"/>
    </row>
    <row r="37" spans="1:84" x14ac:dyDescent="0.2">
      <c r="A37" s="74"/>
      <c r="B37" s="74"/>
      <c r="C37" s="49"/>
      <c r="D37" s="172"/>
      <c r="E37" s="290"/>
      <c r="F37" s="76"/>
      <c r="G37" s="119"/>
      <c r="H37" s="87"/>
      <c r="I37" s="77"/>
      <c r="J37" s="77"/>
      <c r="K37" s="88"/>
      <c r="L37" s="79"/>
      <c r="M37" s="76"/>
      <c r="N37" s="255"/>
      <c r="O37" s="255"/>
      <c r="P37" s="255"/>
      <c r="Q37" s="255"/>
      <c r="R37" s="81"/>
      <c r="S37" s="89"/>
      <c r="T37" s="75"/>
      <c r="U37" s="76"/>
      <c r="V37" s="79"/>
      <c r="W37" s="79"/>
      <c r="X37" s="304"/>
      <c r="Y37" s="305"/>
      <c r="Z37" s="78"/>
      <c r="AA37" s="81"/>
      <c r="AB37" s="81"/>
      <c r="AC37" s="306"/>
      <c r="AD37" s="306"/>
      <c r="AE37" s="79"/>
      <c r="AF37" s="307"/>
      <c r="AG37" s="307"/>
      <c r="AH37" s="308"/>
      <c r="AI37" s="309"/>
      <c r="AJ37" s="79"/>
      <c r="AK37" s="79"/>
      <c r="AL37" s="79"/>
      <c r="AM37" s="79"/>
      <c r="AN37" s="79"/>
      <c r="AO37" s="79"/>
      <c r="AP37" s="79"/>
      <c r="AQ37" s="79"/>
      <c r="AR37" s="79"/>
      <c r="AS37" s="79"/>
      <c r="AT37" s="79"/>
      <c r="AU37" s="79"/>
      <c r="AV37" s="79"/>
      <c r="AW37" s="79"/>
      <c r="AX37" s="79"/>
      <c r="AY37" s="79"/>
      <c r="AZ37" s="310"/>
      <c r="BA37" s="310"/>
      <c r="BB37" s="310"/>
      <c r="BC37" s="310"/>
      <c r="BD37" s="217"/>
      <c r="BE37" s="94"/>
      <c r="BF37" s="94"/>
      <c r="BG37" s="217"/>
      <c r="BH37" s="94"/>
      <c r="BI37" s="217"/>
      <c r="BJ37" s="217"/>
      <c r="BK37" s="96"/>
      <c r="BL37" s="96"/>
      <c r="BQ37" s="96"/>
      <c r="BR37" s="96"/>
      <c r="BS37" s="96"/>
      <c r="BT37" s="96"/>
      <c r="BV37" s="96"/>
      <c r="BW37" s="96"/>
      <c r="BY37" s="96"/>
      <c r="BZ37" s="96"/>
      <c r="CA37" s="96"/>
      <c r="CB37" s="96"/>
      <c r="CC37" s="94"/>
      <c r="CD37" s="94"/>
      <c r="CE37" s="84"/>
      <c r="CF37" s="84"/>
    </row>
    <row r="38" spans="1:84" x14ac:dyDescent="0.2">
      <c r="A38" s="74"/>
      <c r="B38" s="74"/>
      <c r="C38" s="49"/>
      <c r="D38" s="172"/>
      <c r="E38" s="290"/>
      <c r="F38" s="76"/>
      <c r="G38" s="119"/>
      <c r="H38" s="87"/>
      <c r="I38" s="77"/>
      <c r="J38" s="77"/>
      <c r="K38" s="88"/>
      <c r="L38" s="79"/>
      <c r="M38" s="76"/>
      <c r="N38" s="255"/>
      <c r="O38" s="255"/>
      <c r="P38" s="255"/>
      <c r="Q38" s="255"/>
      <c r="R38" s="81"/>
      <c r="S38" s="89"/>
      <c r="T38" s="75"/>
      <c r="U38" s="76"/>
      <c r="V38" s="79"/>
      <c r="W38" s="79"/>
      <c r="X38" s="304"/>
      <c r="Y38" s="305"/>
      <c r="Z38" s="78"/>
      <c r="AA38" s="81"/>
      <c r="AB38" s="81"/>
      <c r="AC38" s="306"/>
      <c r="AD38" s="306"/>
      <c r="AE38" s="79"/>
      <c r="AF38" s="307"/>
      <c r="AG38" s="307"/>
      <c r="AH38" s="308"/>
      <c r="AI38" s="309"/>
      <c r="AJ38" s="79"/>
      <c r="AK38" s="79"/>
      <c r="AL38" s="79"/>
      <c r="AM38" s="79"/>
      <c r="AN38" s="79"/>
      <c r="AO38" s="79"/>
      <c r="AP38" s="79"/>
      <c r="AQ38" s="79"/>
      <c r="AR38" s="79"/>
      <c r="AS38" s="79"/>
      <c r="AT38" s="79"/>
      <c r="AU38" s="79"/>
      <c r="AV38" s="79"/>
      <c r="AW38" s="79"/>
      <c r="AX38" s="79"/>
      <c r="AY38" s="79"/>
      <c r="AZ38" s="310"/>
      <c r="BA38" s="310"/>
      <c r="BB38" s="310"/>
      <c r="BC38" s="310"/>
      <c r="BD38" s="217"/>
      <c r="BE38" s="94"/>
      <c r="BF38" s="94"/>
      <c r="BG38" s="217"/>
      <c r="BH38" s="94"/>
      <c r="BI38" s="217"/>
      <c r="BJ38" s="217"/>
      <c r="BK38" s="96"/>
      <c r="BL38" s="96"/>
      <c r="BQ38" s="96"/>
      <c r="BR38" s="96"/>
      <c r="BS38" s="96"/>
      <c r="BT38" s="96"/>
      <c r="BV38" s="96"/>
      <c r="BW38" s="96"/>
      <c r="BY38" s="96"/>
      <c r="BZ38" s="96"/>
      <c r="CA38" s="96"/>
      <c r="CB38" s="96"/>
      <c r="CC38" s="94"/>
      <c r="CD38" s="94"/>
      <c r="CE38" s="84"/>
      <c r="CF38" s="84"/>
    </row>
    <row r="39" spans="1:84" x14ac:dyDescent="0.2">
      <c r="A39" s="74"/>
      <c r="B39" s="74"/>
      <c r="C39" s="49"/>
      <c r="D39" s="172"/>
      <c r="E39" s="290"/>
      <c r="F39" s="76"/>
      <c r="G39" s="119"/>
      <c r="H39" s="87"/>
      <c r="I39" s="77"/>
      <c r="J39" s="77"/>
      <c r="K39" s="88"/>
      <c r="L39" s="79"/>
      <c r="M39" s="76"/>
      <c r="N39" s="255"/>
      <c r="O39" s="255"/>
      <c r="P39" s="255"/>
      <c r="Q39" s="255"/>
      <c r="R39" s="81"/>
      <c r="S39" s="89"/>
      <c r="T39" s="75"/>
      <c r="U39" s="75"/>
      <c r="V39" s="79"/>
      <c r="W39" s="79"/>
      <c r="X39" s="304"/>
      <c r="Y39" s="305"/>
      <c r="Z39" s="78"/>
      <c r="AA39" s="81"/>
      <c r="AB39" s="81"/>
      <c r="AC39" s="306"/>
      <c r="AD39" s="306"/>
      <c r="AE39" s="79"/>
      <c r="AF39" s="307"/>
      <c r="AG39" s="307"/>
      <c r="AH39" s="308"/>
      <c r="AI39" s="309"/>
      <c r="AJ39" s="79"/>
      <c r="AK39" s="79"/>
      <c r="AL39" s="79"/>
      <c r="AM39" s="79"/>
      <c r="AN39" s="79"/>
      <c r="AO39" s="79"/>
      <c r="AP39" s="79"/>
      <c r="AQ39" s="79"/>
      <c r="AR39" s="79"/>
      <c r="AS39" s="79"/>
      <c r="AT39" s="79"/>
      <c r="AU39" s="79"/>
      <c r="AV39" s="79"/>
      <c r="AW39" s="79"/>
      <c r="AX39" s="79"/>
      <c r="AY39" s="79"/>
      <c r="AZ39" s="310"/>
      <c r="BA39" s="310"/>
      <c r="BB39" s="310"/>
      <c r="BC39" s="310"/>
      <c r="BD39" s="217"/>
      <c r="BE39" s="94"/>
      <c r="BF39" s="94"/>
      <c r="BG39" s="217"/>
      <c r="BH39" s="94"/>
      <c r="BI39" s="217"/>
      <c r="BJ39" s="217"/>
      <c r="BK39" s="96"/>
      <c r="BL39" s="96"/>
      <c r="BQ39" s="96"/>
      <c r="BR39" s="96"/>
      <c r="BS39" s="96"/>
      <c r="BT39" s="96"/>
      <c r="BV39" s="96"/>
      <c r="BW39" s="96"/>
      <c r="BY39" s="96"/>
      <c r="BZ39" s="96"/>
      <c r="CA39" s="96"/>
      <c r="CB39" s="96"/>
      <c r="CC39" s="94"/>
      <c r="CD39" s="94"/>
      <c r="CE39" s="84"/>
      <c r="CF39" s="84"/>
    </row>
    <row r="40" spans="1:84" x14ac:dyDescent="0.2">
      <c r="A40" s="74"/>
      <c r="B40" s="74"/>
      <c r="C40" s="49"/>
      <c r="D40" s="172"/>
      <c r="E40" s="290"/>
      <c r="F40" s="76"/>
      <c r="G40" s="119"/>
      <c r="H40" s="87"/>
      <c r="I40" s="77"/>
      <c r="J40" s="77"/>
      <c r="K40" s="88"/>
      <c r="L40" s="79"/>
      <c r="M40" s="76"/>
      <c r="N40" s="255"/>
      <c r="O40" s="255"/>
      <c r="P40" s="255"/>
      <c r="Q40" s="255"/>
      <c r="R40" s="81"/>
      <c r="S40" s="89"/>
      <c r="T40" s="75"/>
      <c r="U40" s="75"/>
      <c r="V40" s="79"/>
      <c r="W40" s="79"/>
      <c r="X40" s="304"/>
      <c r="Y40" s="305"/>
      <c r="Z40" s="78"/>
      <c r="AA40" s="81"/>
      <c r="AB40" s="81"/>
      <c r="AC40" s="306"/>
      <c r="AD40" s="306"/>
      <c r="AE40" s="79"/>
      <c r="AF40" s="307"/>
      <c r="AG40" s="307"/>
      <c r="AH40" s="308"/>
      <c r="AI40" s="309"/>
      <c r="AJ40" s="79"/>
      <c r="AK40" s="79"/>
      <c r="AL40" s="79"/>
      <c r="AM40" s="79"/>
      <c r="AN40" s="79"/>
      <c r="AO40" s="79"/>
      <c r="AP40" s="79"/>
      <c r="AQ40" s="79"/>
      <c r="AR40" s="79"/>
      <c r="AS40" s="79"/>
      <c r="AT40" s="79"/>
      <c r="AU40" s="79"/>
      <c r="AV40" s="79"/>
      <c r="AW40" s="79"/>
      <c r="AX40" s="79"/>
      <c r="AY40" s="79"/>
      <c r="AZ40" s="310"/>
      <c r="BA40" s="310"/>
      <c r="BB40" s="310"/>
      <c r="BC40" s="310"/>
      <c r="BD40" s="217"/>
      <c r="BE40" s="94"/>
      <c r="BF40" s="94"/>
      <c r="BG40" s="217"/>
      <c r="BH40" s="94"/>
      <c r="BI40" s="217"/>
      <c r="BJ40" s="217"/>
      <c r="BK40" s="96"/>
      <c r="BL40" s="96"/>
      <c r="BQ40" s="96"/>
      <c r="BR40" s="96"/>
      <c r="BS40" s="96"/>
      <c r="BT40" s="96"/>
      <c r="BV40" s="96"/>
      <c r="BW40" s="96"/>
      <c r="BY40" s="96"/>
      <c r="BZ40" s="96"/>
      <c r="CA40" s="96"/>
      <c r="CB40" s="96"/>
      <c r="CC40" s="94"/>
      <c r="CD40" s="94"/>
      <c r="CE40" s="84"/>
      <c r="CF40" s="84"/>
    </row>
    <row r="41" spans="1:84" x14ac:dyDescent="0.2">
      <c r="A41" s="74"/>
      <c r="B41" s="74"/>
      <c r="C41" s="49"/>
      <c r="D41" s="172"/>
      <c r="E41" s="290"/>
      <c r="F41" s="76"/>
      <c r="G41" s="119"/>
      <c r="H41" s="87"/>
      <c r="I41" s="77"/>
      <c r="J41" s="77"/>
      <c r="K41" s="88"/>
      <c r="L41" s="79"/>
      <c r="M41" s="76"/>
      <c r="N41" s="255"/>
      <c r="O41" s="255"/>
      <c r="P41" s="255"/>
      <c r="Q41" s="255"/>
      <c r="R41" s="81"/>
      <c r="S41" s="89"/>
      <c r="T41" s="75"/>
      <c r="U41" s="75"/>
      <c r="V41" s="79"/>
      <c r="W41" s="79"/>
      <c r="X41" s="304"/>
      <c r="Y41" s="305"/>
      <c r="Z41" s="78"/>
      <c r="AA41" s="81"/>
      <c r="AB41" s="81"/>
      <c r="AC41" s="306"/>
      <c r="AD41" s="306"/>
      <c r="AE41" s="79"/>
      <c r="AF41" s="307"/>
      <c r="AG41" s="307"/>
      <c r="AH41" s="308"/>
      <c r="AI41" s="309"/>
      <c r="AJ41" s="79"/>
      <c r="AK41" s="79"/>
      <c r="AL41" s="79"/>
      <c r="AM41" s="79"/>
      <c r="AN41" s="79"/>
      <c r="AO41" s="79"/>
      <c r="AP41" s="79"/>
      <c r="AQ41" s="79"/>
      <c r="AR41" s="79"/>
      <c r="AS41" s="79"/>
      <c r="AT41" s="79"/>
      <c r="AU41" s="79"/>
      <c r="AV41" s="79"/>
      <c r="AW41" s="79"/>
      <c r="AX41" s="79"/>
      <c r="AY41" s="79"/>
      <c r="AZ41" s="310"/>
      <c r="BA41" s="310"/>
      <c r="BB41" s="310"/>
      <c r="BC41" s="310"/>
      <c r="BD41" s="217"/>
      <c r="BE41" s="94"/>
      <c r="BF41" s="94"/>
      <c r="BG41" s="217"/>
      <c r="BH41" s="94"/>
      <c r="BI41" s="217"/>
      <c r="BJ41" s="217"/>
      <c r="BK41" s="96"/>
      <c r="BL41" s="96"/>
      <c r="BQ41" s="96"/>
      <c r="BR41" s="96"/>
      <c r="BS41" s="96"/>
      <c r="BT41" s="96"/>
      <c r="BV41" s="96"/>
      <c r="BW41" s="96"/>
      <c r="BY41" s="96"/>
      <c r="BZ41" s="96"/>
      <c r="CA41" s="96"/>
      <c r="CB41" s="96"/>
      <c r="CC41" s="94"/>
      <c r="CD41" s="94"/>
      <c r="CE41" s="84"/>
      <c r="CF41" s="84"/>
    </row>
    <row r="42" spans="1:84" x14ac:dyDescent="0.2">
      <c r="A42" s="74"/>
      <c r="B42" s="74"/>
      <c r="C42" s="49"/>
      <c r="D42" s="172"/>
      <c r="E42" s="290"/>
      <c r="F42" s="76"/>
      <c r="G42" s="119"/>
      <c r="H42" s="87"/>
      <c r="I42" s="77"/>
      <c r="J42" s="77"/>
      <c r="K42" s="88"/>
      <c r="L42" s="79"/>
      <c r="M42" s="76"/>
      <c r="N42" s="255"/>
      <c r="O42" s="255"/>
      <c r="P42" s="255"/>
      <c r="Q42" s="255"/>
      <c r="R42" s="81"/>
      <c r="S42" s="89"/>
      <c r="T42" s="75"/>
      <c r="U42" s="75"/>
      <c r="V42" s="79"/>
      <c r="W42" s="79"/>
      <c r="X42" s="304"/>
      <c r="Y42" s="305"/>
      <c r="Z42" s="78"/>
      <c r="AA42" s="81"/>
      <c r="AB42" s="81"/>
      <c r="AC42" s="306"/>
      <c r="AD42" s="306"/>
      <c r="AE42" s="79"/>
      <c r="AF42" s="307"/>
      <c r="AG42" s="307"/>
      <c r="AH42" s="308"/>
      <c r="AI42" s="309"/>
      <c r="AJ42" s="79"/>
      <c r="AK42" s="79"/>
      <c r="AL42" s="79"/>
      <c r="AM42" s="79"/>
      <c r="AN42" s="79"/>
      <c r="AO42" s="79"/>
      <c r="AP42" s="79"/>
      <c r="AQ42" s="79"/>
      <c r="AR42" s="79"/>
      <c r="AS42" s="79"/>
      <c r="AT42" s="79"/>
      <c r="AU42" s="79"/>
      <c r="AV42" s="79"/>
      <c r="AW42" s="79"/>
      <c r="AX42" s="79"/>
      <c r="AY42" s="79"/>
      <c r="AZ42" s="310"/>
      <c r="BA42" s="310"/>
      <c r="BB42" s="310"/>
      <c r="BC42" s="310"/>
      <c r="BD42" s="217"/>
      <c r="BE42" s="94"/>
      <c r="BF42" s="94"/>
      <c r="BG42" s="217"/>
      <c r="BH42" s="94"/>
      <c r="BI42" s="217"/>
      <c r="BJ42" s="217"/>
      <c r="BK42" s="96"/>
      <c r="BL42" s="96"/>
      <c r="BQ42" s="96"/>
      <c r="BR42" s="96"/>
      <c r="BS42" s="96"/>
      <c r="BT42" s="96"/>
      <c r="BV42" s="96"/>
      <c r="BW42" s="96"/>
      <c r="BY42" s="96"/>
      <c r="BZ42" s="96"/>
      <c r="CA42" s="96"/>
      <c r="CB42" s="96"/>
      <c r="CC42" s="94"/>
      <c r="CD42" s="94"/>
      <c r="CE42" s="84"/>
      <c r="CF42" s="84"/>
    </row>
    <row r="43" spans="1:84" x14ac:dyDescent="0.2">
      <c r="A43" s="74"/>
      <c r="B43" s="74"/>
      <c r="C43" s="49"/>
      <c r="D43" s="172"/>
      <c r="E43" s="290"/>
      <c r="F43" s="76"/>
      <c r="G43" s="119"/>
      <c r="H43" s="87"/>
      <c r="I43" s="77"/>
      <c r="J43" s="77"/>
      <c r="K43" s="88"/>
      <c r="L43" s="79"/>
      <c r="M43" s="76"/>
      <c r="N43" s="255"/>
      <c r="O43" s="255"/>
      <c r="P43" s="255"/>
      <c r="Q43" s="255"/>
      <c r="R43" s="81"/>
      <c r="S43" s="89"/>
      <c r="T43" s="75"/>
      <c r="U43" s="75"/>
      <c r="V43" s="79"/>
      <c r="W43" s="79"/>
      <c r="X43" s="304"/>
      <c r="Y43" s="305"/>
      <c r="Z43" s="78"/>
      <c r="AA43" s="81"/>
      <c r="AB43" s="81"/>
      <c r="AC43" s="306"/>
      <c r="AD43" s="306"/>
      <c r="AE43" s="79"/>
      <c r="AF43" s="307"/>
      <c r="AG43" s="307"/>
      <c r="AH43" s="308"/>
      <c r="AI43" s="309"/>
      <c r="AJ43" s="79"/>
      <c r="AK43" s="79"/>
      <c r="AL43" s="79"/>
      <c r="AM43" s="79"/>
      <c r="AN43" s="79"/>
      <c r="AO43" s="79"/>
      <c r="AP43" s="79"/>
      <c r="AQ43" s="79"/>
      <c r="AR43" s="79"/>
      <c r="AS43" s="79"/>
      <c r="AT43" s="79"/>
      <c r="AU43" s="79"/>
      <c r="AV43" s="79"/>
      <c r="AW43" s="79"/>
      <c r="AX43" s="79"/>
      <c r="AY43" s="79"/>
      <c r="AZ43" s="310"/>
      <c r="BA43" s="310"/>
      <c r="BB43" s="310"/>
      <c r="BC43" s="310"/>
      <c r="BD43" s="217"/>
      <c r="BE43" s="94"/>
      <c r="BF43" s="94"/>
      <c r="BG43" s="217"/>
      <c r="BH43" s="94"/>
      <c r="BI43" s="217"/>
      <c r="BJ43" s="217"/>
      <c r="BK43" s="96"/>
      <c r="BL43" s="96"/>
      <c r="BQ43" s="96"/>
      <c r="BR43" s="96"/>
      <c r="BS43" s="96"/>
      <c r="BT43" s="96"/>
      <c r="BV43" s="96"/>
      <c r="BW43" s="96"/>
      <c r="BY43" s="96"/>
      <c r="BZ43" s="96"/>
      <c r="CA43" s="96"/>
      <c r="CB43" s="96"/>
      <c r="CC43" s="94"/>
      <c r="CD43" s="94"/>
      <c r="CE43" s="84"/>
      <c r="CF43" s="84"/>
    </row>
    <row r="44" spans="1:84" x14ac:dyDescent="0.2">
      <c r="A44" s="74"/>
      <c r="B44" s="74"/>
      <c r="C44" s="49"/>
      <c r="D44" s="172"/>
      <c r="E44" s="290"/>
      <c r="F44" s="76"/>
      <c r="G44" s="119"/>
      <c r="H44" s="87"/>
      <c r="I44" s="77"/>
      <c r="J44" s="77"/>
      <c r="K44" s="88"/>
      <c r="L44" s="79"/>
      <c r="M44" s="76"/>
      <c r="N44" s="255"/>
      <c r="O44" s="255"/>
      <c r="P44" s="255"/>
      <c r="Q44" s="255"/>
      <c r="R44" s="81"/>
      <c r="S44" s="89"/>
      <c r="T44" s="75"/>
      <c r="U44" s="75"/>
      <c r="V44" s="79"/>
      <c r="W44" s="79"/>
      <c r="X44" s="304"/>
      <c r="Y44" s="305"/>
      <c r="Z44" s="78"/>
      <c r="AA44" s="81"/>
      <c r="AB44" s="81"/>
      <c r="AC44" s="306"/>
      <c r="AD44" s="306"/>
      <c r="AE44" s="79"/>
      <c r="AF44" s="307"/>
      <c r="AG44" s="307"/>
      <c r="AH44" s="308"/>
      <c r="AI44" s="309"/>
      <c r="AJ44" s="79"/>
      <c r="AK44" s="79"/>
      <c r="AL44" s="79"/>
      <c r="AM44" s="79"/>
      <c r="AN44" s="79"/>
      <c r="AO44" s="79"/>
      <c r="AP44" s="79"/>
      <c r="AQ44" s="79"/>
      <c r="AR44" s="79"/>
      <c r="AS44" s="79"/>
      <c r="AT44" s="79"/>
      <c r="AU44" s="79"/>
      <c r="AV44" s="79"/>
      <c r="AW44" s="79"/>
      <c r="AX44" s="79"/>
      <c r="AY44" s="79"/>
      <c r="AZ44" s="310"/>
      <c r="BA44" s="310"/>
      <c r="BB44" s="310"/>
      <c r="BC44" s="310"/>
      <c r="BD44" s="217"/>
      <c r="BE44" s="94"/>
      <c r="BF44" s="94"/>
      <c r="BG44" s="217"/>
      <c r="BH44" s="94"/>
      <c r="BI44" s="217"/>
      <c r="BJ44" s="217"/>
      <c r="BK44" s="96"/>
      <c r="BL44" s="96"/>
      <c r="BQ44" s="96"/>
      <c r="BR44" s="96"/>
      <c r="BS44" s="96"/>
      <c r="BT44" s="96"/>
      <c r="BV44" s="96"/>
      <c r="BW44" s="96"/>
      <c r="BY44" s="96"/>
      <c r="BZ44" s="96"/>
      <c r="CA44" s="96"/>
      <c r="CB44" s="96"/>
      <c r="CC44" s="94"/>
      <c r="CD44" s="94"/>
      <c r="CE44" s="84"/>
      <c r="CF44" s="84"/>
    </row>
    <row r="45" spans="1:84" x14ac:dyDescent="0.2">
      <c r="A45" s="74"/>
      <c r="B45" s="74"/>
      <c r="C45" s="49"/>
      <c r="D45" s="172"/>
      <c r="E45" s="290"/>
      <c r="F45" s="76"/>
      <c r="G45" s="119"/>
      <c r="H45" s="87"/>
      <c r="I45" s="77"/>
      <c r="J45" s="77"/>
      <c r="K45" s="88"/>
      <c r="L45" s="79"/>
      <c r="M45" s="76"/>
      <c r="N45" s="255"/>
      <c r="O45" s="255"/>
      <c r="P45" s="255"/>
      <c r="Q45" s="255"/>
      <c r="R45" s="81"/>
      <c r="S45" s="89"/>
      <c r="T45" s="75"/>
      <c r="U45" s="75"/>
      <c r="V45" s="79"/>
      <c r="W45" s="79"/>
      <c r="X45" s="304"/>
      <c r="Y45" s="305"/>
      <c r="Z45" s="78"/>
      <c r="AA45" s="81"/>
      <c r="AB45" s="81"/>
      <c r="AC45" s="306"/>
      <c r="AD45" s="306"/>
      <c r="AE45" s="79"/>
      <c r="AF45" s="307"/>
      <c r="AG45" s="307"/>
      <c r="AH45" s="308"/>
      <c r="AI45" s="309"/>
      <c r="AJ45" s="79"/>
      <c r="AK45" s="79"/>
      <c r="AL45" s="79"/>
      <c r="AM45" s="79"/>
      <c r="AN45" s="79"/>
      <c r="AO45" s="79"/>
      <c r="AP45" s="79"/>
      <c r="AQ45" s="79"/>
      <c r="AR45" s="79"/>
      <c r="AS45" s="79"/>
      <c r="AT45" s="79"/>
      <c r="AU45" s="79"/>
      <c r="AV45" s="79"/>
      <c r="AW45" s="79"/>
      <c r="AX45" s="79"/>
      <c r="AY45" s="79"/>
      <c r="AZ45" s="310"/>
      <c r="BA45" s="310"/>
      <c r="BB45" s="310"/>
      <c r="BC45" s="310"/>
      <c r="BD45" s="217"/>
      <c r="BE45" s="94"/>
      <c r="BF45" s="94"/>
      <c r="BG45" s="217"/>
      <c r="BH45" s="94"/>
      <c r="BI45" s="217"/>
      <c r="BJ45" s="217"/>
      <c r="BK45" s="96"/>
      <c r="BL45" s="96"/>
      <c r="BQ45" s="96"/>
      <c r="BR45" s="96"/>
      <c r="BS45" s="96"/>
      <c r="BT45" s="96"/>
      <c r="BV45" s="96"/>
      <c r="BW45" s="96"/>
      <c r="BY45" s="96"/>
      <c r="BZ45" s="96"/>
      <c r="CA45" s="96"/>
      <c r="CB45" s="96"/>
      <c r="CC45" s="94"/>
      <c r="CD45" s="94"/>
      <c r="CE45" s="84"/>
      <c r="CF45" s="84"/>
    </row>
    <row r="46" spans="1:84" x14ac:dyDescent="0.2">
      <c r="A46" s="74"/>
      <c r="B46" s="74"/>
      <c r="C46" s="49"/>
      <c r="D46" s="172"/>
      <c r="E46" s="76"/>
      <c r="F46" s="76"/>
      <c r="G46" s="119"/>
      <c r="H46" s="87"/>
      <c r="I46" s="77"/>
      <c r="J46" s="77"/>
      <c r="K46" s="88"/>
      <c r="L46" s="79"/>
      <c r="M46" s="76"/>
      <c r="N46" s="255"/>
      <c r="O46" s="255"/>
      <c r="P46" s="255"/>
      <c r="Q46" s="255"/>
      <c r="R46" s="81"/>
      <c r="S46" s="89"/>
      <c r="T46" s="75"/>
      <c r="U46" s="76"/>
      <c r="V46" s="79"/>
      <c r="W46" s="79"/>
      <c r="X46" s="304"/>
      <c r="Y46" s="305"/>
      <c r="Z46" s="78"/>
      <c r="AA46" s="81"/>
      <c r="AB46" s="81"/>
      <c r="AC46" s="306"/>
      <c r="AD46" s="306"/>
      <c r="AE46" s="79"/>
      <c r="AF46" s="307"/>
      <c r="AG46" s="307"/>
      <c r="AH46" s="308"/>
      <c r="AI46" s="309"/>
      <c r="AJ46" s="79"/>
      <c r="AK46" s="79"/>
      <c r="AL46" s="79"/>
      <c r="AM46" s="79"/>
      <c r="AN46" s="79"/>
      <c r="AO46" s="79"/>
      <c r="AP46" s="79"/>
      <c r="AQ46" s="79"/>
      <c r="AR46" s="79"/>
      <c r="AS46" s="79"/>
      <c r="AT46" s="79"/>
      <c r="AU46" s="79"/>
      <c r="AV46" s="79"/>
      <c r="AW46" s="79"/>
      <c r="AX46" s="79"/>
      <c r="AY46" s="79"/>
      <c r="AZ46" s="310"/>
      <c r="BA46" s="310"/>
      <c r="BB46" s="310"/>
      <c r="BC46" s="310"/>
      <c r="BD46" s="217"/>
      <c r="BE46" s="94"/>
      <c r="BF46" s="94"/>
      <c r="BG46" s="217"/>
      <c r="BH46" s="94"/>
      <c r="BI46" s="217"/>
      <c r="BJ46" s="217"/>
      <c r="BK46" s="96"/>
      <c r="BL46" s="96"/>
      <c r="BQ46" s="96"/>
      <c r="BR46" s="96"/>
      <c r="BS46" s="96"/>
      <c r="BT46" s="96"/>
      <c r="BV46" s="96"/>
      <c r="BW46" s="72"/>
      <c r="BX46" s="72"/>
      <c r="CB46" s="98"/>
      <c r="CC46" s="99"/>
      <c r="CD46" s="99"/>
      <c r="CE46" s="84"/>
      <c r="CF46" s="84"/>
    </row>
    <row r="47" spans="1:84" ht="29.1" customHeight="1" x14ac:dyDescent="0.2">
      <c r="A47" s="74"/>
      <c r="B47" s="74"/>
      <c r="C47" s="49"/>
      <c r="D47" s="172"/>
      <c r="E47" s="76"/>
      <c r="F47" s="76"/>
      <c r="G47" s="119"/>
      <c r="H47" s="87"/>
      <c r="I47" s="77"/>
      <c r="J47" s="77"/>
      <c r="K47" s="88"/>
      <c r="L47" s="79"/>
      <c r="M47" s="76"/>
      <c r="N47" s="255"/>
      <c r="O47" s="255"/>
      <c r="P47" s="255"/>
      <c r="Q47" s="255"/>
      <c r="R47" s="81"/>
      <c r="S47" s="89"/>
      <c r="T47" s="75"/>
      <c r="U47" s="75"/>
      <c r="V47" s="79"/>
      <c r="W47" s="79"/>
      <c r="X47" s="304"/>
      <c r="Y47" s="305"/>
      <c r="Z47" s="78"/>
      <c r="AA47" s="81"/>
      <c r="AB47" s="81"/>
      <c r="AC47" s="306"/>
      <c r="AD47" s="306"/>
      <c r="AE47" s="79"/>
      <c r="AF47" s="307"/>
      <c r="AG47" s="307"/>
      <c r="AH47" s="308"/>
      <c r="AI47" s="309"/>
      <c r="AJ47" s="79"/>
      <c r="AK47" s="79"/>
      <c r="AL47" s="79"/>
      <c r="AM47" s="79"/>
      <c r="AN47" s="79"/>
      <c r="AO47" s="79"/>
      <c r="AP47" s="79"/>
      <c r="AQ47" s="79"/>
      <c r="AR47" s="79"/>
      <c r="AS47" s="79"/>
      <c r="AT47" s="79"/>
      <c r="AU47" s="79"/>
      <c r="AV47" s="79"/>
      <c r="AW47" s="79"/>
      <c r="AX47" s="79"/>
      <c r="AY47" s="79"/>
      <c r="AZ47" s="310"/>
      <c r="BA47" s="310"/>
      <c r="BB47" s="310"/>
      <c r="BC47" s="310"/>
      <c r="BD47" s="217"/>
      <c r="BE47" s="94"/>
      <c r="BF47" s="94"/>
      <c r="BG47" s="217"/>
      <c r="BH47" s="94"/>
      <c r="BI47" s="217"/>
      <c r="BJ47" s="217"/>
      <c r="BK47" s="96"/>
      <c r="BL47" s="96"/>
      <c r="BQ47" s="96"/>
      <c r="BR47" s="96"/>
      <c r="BS47" s="96"/>
      <c r="BT47" s="96"/>
      <c r="BV47" s="96"/>
      <c r="BW47" s="72"/>
      <c r="BX47" s="72"/>
      <c r="CB47" s="98"/>
      <c r="CC47" s="99"/>
      <c r="CD47" s="99"/>
      <c r="CE47" s="84"/>
      <c r="CF47" s="84"/>
    </row>
    <row r="48" spans="1:84" x14ac:dyDescent="0.2">
      <c r="A48" s="74"/>
      <c r="B48" s="74"/>
      <c r="C48" s="49"/>
      <c r="D48" s="172"/>
      <c r="E48" s="290"/>
      <c r="F48" s="76"/>
      <c r="G48" s="119"/>
      <c r="H48" s="87"/>
      <c r="I48" s="77"/>
      <c r="J48" s="77"/>
      <c r="K48" s="88"/>
      <c r="L48" s="79"/>
      <c r="M48" s="76"/>
      <c r="N48" s="255"/>
      <c r="O48" s="255"/>
      <c r="P48" s="255"/>
      <c r="Q48" s="255"/>
      <c r="R48" s="81"/>
      <c r="S48" s="89"/>
      <c r="T48" s="75"/>
      <c r="U48" s="75"/>
      <c r="V48" s="79"/>
      <c r="W48" s="79"/>
      <c r="X48" s="304"/>
      <c r="Y48" s="305"/>
      <c r="Z48" s="78"/>
      <c r="AA48" s="81"/>
      <c r="AB48" s="81"/>
      <c r="AC48" s="306"/>
      <c r="AD48" s="306"/>
      <c r="AE48" s="79"/>
      <c r="AF48" s="307"/>
      <c r="AG48" s="307"/>
      <c r="AH48" s="308"/>
      <c r="AI48" s="309"/>
      <c r="AJ48" s="79"/>
      <c r="AK48" s="79"/>
      <c r="AL48" s="79"/>
      <c r="AM48" s="79"/>
      <c r="AN48" s="79"/>
      <c r="AO48" s="79"/>
      <c r="AP48" s="79"/>
      <c r="AQ48" s="79"/>
      <c r="AR48" s="79"/>
      <c r="AS48" s="79"/>
      <c r="AT48" s="79"/>
      <c r="AU48" s="79"/>
      <c r="AV48" s="79"/>
      <c r="AW48" s="79"/>
      <c r="AX48" s="79"/>
      <c r="AY48" s="79"/>
      <c r="AZ48" s="310"/>
      <c r="BA48" s="310"/>
      <c r="BB48" s="310"/>
      <c r="BC48" s="310"/>
      <c r="BD48" s="217"/>
      <c r="BE48" s="94"/>
      <c r="BF48" s="94"/>
      <c r="BG48" s="217"/>
      <c r="BH48" s="94"/>
      <c r="BI48" s="217"/>
      <c r="BJ48" s="217"/>
      <c r="BK48" s="96"/>
      <c r="BL48" s="96"/>
      <c r="BQ48" s="96"/>
      <c r="BR48" s="96"/>
      <c r="BS48" s="96"/>
      <c r="BT48" s="96"/>
      <c r="BV48" s="96"/>
      <c r="BW48" s="72"/>
      <c r="BX48" s="72"/>
      <c r="CB48" s="98"/>
      <c r="CC48" s="99"/>
      <c r="CD48" s="99"/>
      <c r="CE48" s="84"/>
      <c r="CF48" s="84"/>
    </row>
    <row r="49" spans="1:84" x14ac:dyDescent="0.2">
      <c r="A49" s="74"/>
      <c r="B49" s="74"/>
      <c r="C49" s="49"/>
      <c r="D49" s="172"/>
      <c r="E49" s="290"/>
      <c r="F49" s="76"/>
      <c r="G49" s="119"/>
      <c r="H49" s="87"/>
      <c r="I49" s="77"/>
      <c r="J49" s="77"/>
      <c r="K49" s="88"/>
      <c r="L49" s="79"/>
      <c r="M49" s="76"/>
      <c r="N49" s="255"/>
      <c r="O49" s="255"/>
      <c r="P49" s="255"/>
      <c r="Q49" s="255"/>
      <c r="R49" s="81"/>
      <c r="S49" s="89"/>
      <c r="T49" s="75"/>
      <c r="U49" s="75"/>
      <c r="V49" s="79"/>
      <c r="W49" s="79"/>
      <c r="X49" s="304"/>
      <c r="Y49" s="305"/>
      <c r="Z49" s="78"/>
      <c r="AA49" s="81"/>
      <c r="AB49" s="81"/>
      <c r="AC49" s="306"/>
      <c r="AD49" s="306"/>
      <c r="AE49" s="79"/>
      <c r="AF49" s="307"/>
      <c r="AG49" s="307"/>
      <c r="AH49" s="308"/>
      <c r="AI49" s="309"/>
      <c r="AJ49" s="79"/>
      <c r="AK49" s="79"/>
      <c r="AL49" s="79"/>
      <c r="AM49" s="79"/>
      <c r="AN49" s="79"/>
      <c r="AO49" s="79"/>
      <c r="AP49" s="79"/>
      <c r="AQ49" s="79"/>
      <c r="AR49" s="79"/>
      <c r="AS49" s="79"/>
      <c r="AT49" s="79"/>
      <c r="AU49" s="79"/>
      <c r="AV49" s="79"/>
      <c r="AW49" s="79"/>
      <c r="AX49" s="79"/>
      <c r="AY49" s="79"/>
      <c r="AZ49" s="310"/>
      <c r="BA49" s="310"/>
      <c r="BB49" s="310"/>
      <c r="BC49" s="310"/>
      <c r="BD49" s="217"/>
      <c r="BE49" s="94"/>
      <c r="BF49" s="94"/>
      <c r="BG49" s="217"/>
      <c r="BH49" s="94"/>
      <c r="BI49" s="217"/>
      <c r="BJ49" s="217"/>
      <c r="BK49" s="96"/>
      <c r="BL49" s="96"/>
      <c r="BQ49" s="96"/>
      <c r="BR49" s="96"/>
      <c r="BS49" s="96"/>
      <c r="BT49" s="96"/>
      <c r="BV49" s="96"/>
      <c r="BW49" s="72"/>
      <c r="BX49" s="72"/>
      <c r="CB49" s="98"/>
      <c r="CC49" s="99"/>
      <c r="CD49" s="99"/>
      <c r="CE49" s="84"/>
      <c r="CF49" s="84"/>
    </row>
    <row r="50" spans="1:84" x14ac:dyDescent="0.2">
      <c r="A50" s="74"/>
      <c r="B50" s="74"/>
      <c r="C50" s="49"/>
      <c r="D50" s="172"/>
      <c r="E50" s="290"/>
      <c r="F50" s="76"/>
      <c r="G50" s="119"/>
      <c r="H50" s="87"/>
      <c r="I50" s="77"/>
      <c r="J50" s="77"/>
      <c r="K50" s="88"/>
      <c r="L50" s="79"/>
      <c r="M50" s="76"/>
      <c r="N50" s="255"/>
      <c r="O50" s="255"/>
      <c r="P50" s="255"/>
      <c r="Q50" s="255"/>
      <c r="R50" s="81"/>
      <c r="S50" s="89"/>
      <c r="T50" s="75"/>
      <c r="U50" s="75"/>
      <c r="V50" s="79"/>
      <c r="W50" s="79"/>
      <c r="X50" s="304"/>
      <c r="Y50" s="305"/>
      <c r="Z50" s="78"/>
      <c r="AA50" s="81"/>
      <c r="AB50" s="81"/>
      <c r="AC50" s="306"/>
      <c r="AD50" s="306"/>
      <c r="AE50" s="79"/>
      <c r="AF50" s="307"/>
      <c r="AG50" s="307"/>
      <c r="AH50" s="308"/>
      <c r="AI50" s="309"/>
      <c r="AJ50" s="79"/>
      <c r="AK50" s="79"/>
      <c r="AL50" s="79"/>
      <c r="AM50" s="79"/>
      <c r="AN50" s="79"/>
      <c r="AO50" s="79"/>
      <c r="AP50" s="79"/>
      <c r="AQ50" s="79"/>
      <c r="AR50" s="79"/>
      <c r="AS50" s="79"/>
      <c r="AT50" s="79"/>
      <c r="AU50" s="79"/>
      <c r="AV50" s="79"/>
      <c r="AW50" s="79"/>
      <c r="AX50" s="79"/>
      <c r="AY50" s="79"/>
      <c r="AZ50" s="310"/>
      <c r="BA50" s="310"/>
      <c r="BB50" s="310"/>
      <c r="BC50" s="310"/>
      <c r="BD50" s="217"/>
      <c r="BE50" s="94"/>
      <c r="BF50" s="94"/>
      <c r="BG50" s="217"/>
      <c r="BH50" s="94"/>
      <c r="BI50" s="217"/>
      <c r="BJ50" s="217"/>
      <c r="BK50" s="96"/>
      <c r="BL50" s="96"/>
      <c r="BQ50" s="96"/>
      <c r="BR50" s="96"/>
      <c r="BS50" s="96"/>
      <c r="BT50" s="96"/>
      <c r="BV50" s="96"/>
      <c r="BW50" s="72"/>
      <c r="BX50" s="72"/>
      <c r="CB50" s="98"/>
      <c r="CC50" s="99"/>
      <c r="CD50" s="99"/>
      <c r="CE50" s="84"/>
      <c r="CF50" s="84"/>
    </row>
    <row r="51" spans="1:84" x14ac:dyDescent="0.2">
      <c r="A51" s="74"/>
      <c r="B51" s="74"/>
      <c r="C51" s="49"/>
      <c r="D51" s="172"/>
      <c r="E51" s="290"/>
      <c r="F51" s="76"/>
      <c r="G51" s="119"/>
      <c r="H51" s="87"/>
      <c r="I51" s="77"/>
      <c r="J51" s="77"/>
      <c r="K51" s="88"/>
      <c r="L51" s="79"/>
      <c r="M51" s="76"/>
      <c r="N51" s="255"/>
      <c r="O51" s="255"/>
      <c r="P51" s="255"/>
      <c r="Q51" s="255"/>
      <c r="R51" s="81"/>
      <c r="S51" s="89"/>
      <c r="T51" s="75"/>
      <c r="U51" s="76"/>
      <c r="V51" s="79"/>
      <c r="W51" s="79"/>
      <c r="X51" s="304"/>
      <c r="Y51" s="305"/>
      <c r="Z51" s="78"/>
      <c r="AA51" s="81"/>
      <c r="AB51" s="81"/>
      <c r="AC51" s="306"/>
      <c r="AD51" s="306"/>
      <c r="AE51" s="79"/>
      <c r="AF51" s="307"/>
      <c r="AG51" s="307"/>
      <c r="AH51" s="308"/>
      <c r="AI51" s="309"/>
      <c r="AJ51" s="79"/>
      <c r="AK51" s="79"/>
      <c r="AL51" s="79"/>
      <c r="AM51" s="79"/>
      <c r="AN51" s="79"/>
      <c r="AO51" s="79"/>
      <c r="AP51" s="79"/>
      <c r="AQ51" s="79"/>
      <c r="AR51" s="79"/>
      <c r="AS51" s="79"/>
      <c r="AT51" s="79"/>
      <c r="AU51" s="79"/>
      <c r="AV51" s="79"/>
      <c r="AW51" s="79"/>
      <c r="AX51" s="79"/>
      <c r="AY51" s="79"/>
      <c r="AZ51" s="310"/>
      <c r="BA51" s="310"/>
      <c r="BB51" s="310"/>
      <c r="BC51" s="310"/>
      <c r="BD51" s="217"/>
      <c r="BE51" s="94"/>
      <c r="BF51" s="94"/>
      <c r="BG51" s="217"/>
      <c r="BH51" s="94"/>
      <c r="BI51" s="217"/>
      <c r="BJ51" s="217"/>
      <c r="BK51" s="96"/>
      <c r="BL51" s="96"/>
      <c r="BQ51" s="96"/>
      <c r="BR51" s="96"/>
      <c r="BS51" s="96"/>
      <c r="BT51" s="96"/>
      <c r="BV51" s="96"/>
      <c r="BW51" s="72"/>
      <c r="BX51" s="72"/>
      <c r="CB51" s="98"/>
      <c r="CC51" s="99"/>
      <c r="CD51" s="99"/>
      <c r="CE51" s="84"/>
      <c r="CF51" s="84"/>
    </row>
    <row r="52" spans="1:84" x14ac:dyDescent="0.2">
      <c r="A52" s="74"/>
      <c r="B52" s="74"/>
      <c r="C52" s="49"/>
      <c r="D52" s="172"/>
      <c r="E52" s="290"/>
      <c r="F52" s="76"/>
      <c r="G52" s="119"/>
      <c r="H52" s="87"/>
      <c r="I52" s="77"/>
      <c r="J52" s="77"/>
      <c r="K52" s="88"/>
      <c r="L52" s="79"/>
      <c r="M52" s="76"/>
      <c r="N52" s="255"/>
      <c r="O52" s="255"/>
      <c r="P52" s="255"/>
      <c r="Q52" s="255"/>
      <c r="R52" s="81"/>
      <c r="S52" s="89"/>
      <c r="T52" s="75"/>
      <c r="U52" s="75"/>
      <c r="V52" s="79"/>
      <c r="W52" s="79"/>
      <c r="X52" s="304"/>
      <c r="Y52" s="305"/>
      <c r="Z52" s="78"/>
      <c r="AA52" s="81"/>
      <c r="AB52" s="81"/>
      <c r="AC52" s="306"/>
      <c r="AD52" s="306"/>
      <c r="AE52" s="79"/>
      <c r="AF52" s="307"/>
      <c r="AG52" s="307"/>
      <c r="AH52" s="308"/>
      <c r="AI52" s="309"/>
      <c r="AJ52" s="79"/>
      <c r="AK52" s="79"/>
      <c r="AL52" s="79"/>
      <c r="AM52" s="79"/>
      <c r="AN52" s="79"/>
      <c r="AO52" s="79"/>
      <c r="AP52" s="79"/>
      <c r="AQ52" s="79"/>
      <c r="AR52" s="79"/>
      <c r="AS52" s="79"/>
      <c r="AT52" s="79"/>
      <c r="AU52" s="79"/>
      <c r="AV52" s="79"/>
      <c r="AW52" s="79"/>
      <c r="AX52" s="79"/>
      <c r="AY52" s="79"/>
      <c r="AZ52" s="310"/>
      <c r="BA52" s="310"/>
      <c r="BB52" s="310"/>
      <c r="BC52" s="310"/>
      <c r="BD52" s="217"/>
      <c r="BE52" s="94"/>
      <c r="BF52" s="94"/>
      <c r="BG52" s="217"/>
      <c r="BH52" s="94"/>
      <c r="BI52" s="217"/>
      <c r="BJ52" s="217"/>
      <c r="BK52" s="96"/>
      <c r="BL52" s="96"/>
      <c r="BQ52" s="96"/>
      <c r="BR52" s="96"/>
      <c r="BS52" s="96"/>
      <c r="BT52" s="96"/>
      <c r="BV52" s="96"/>
      <c r="BW52" s="72"/>
      <c r="BX52" s="72"/>
      <c r="CB52" s="98"/>
      <c r="CC52" s="99"/>
      <c r="CD52" s="99"/>
      <c r="CE52" s="84"/>
      <c r="CF52" s="84"/>
    </row>
    <row r="53" spans="1:84" x14ac:dyDescent="0.2">
      <c r="A53" s="74"/>
      <c r="B53" s="74"/>
      <c r="C53" s="49"/>
      <c r="D53" s="172"/>
      <c r="E53" s="76"/>
      <c r="F53" s="76"/>
      <c r="G53" s="119"/>
      <c r="H53" s="87"/>
      <c r="I53" s="77"/>
      <c r="J53" s="77"/>
      <c r="K53" s="88"/>
      <c r="L53" s="79"/>
      <c r="M53" s="76"/>
      <c r="N53" s="255"/>
      <c r="O53" s="255"/>
      <c r="P53" s="255"/>
      <c r="Q53" s="255"/>
      <c r="R53" s="81"/>
      <c r="S53" s="89"/>
      <c r="T53" s="75"/>
      <c r="U53" s="75"/>
      <c r="V53" s="79"/>
      <c r="W53" s="79"/>
      <c r="X53" s="304"/>
      <c r="Y53" s="305"/>
      <c r="Z53" s="78"/>
      <c r="AA53" s="81"/>
      <c r="AB53" s="81"/>
      <c r="AC53" s="306"/>
      <c r="AD53" s="306"/>
      <c r="AE53" s="79"/>
      <c r="AF53" s="307"/>
      <c r="AG53" s="307"/>
      <c r="AH53" s="308"/>
      <c r="AI53" s="309"/>
      <c r="AJ53" s="79"/>
      <c r="AK53" s="79"/>
      <c r="AL53" s="79"/>
      <c r="AM53" s="79"/>
      <c r="AN53" s="79"/>
      <c r="AO53" s="79"/>
      <c r="AP53" s="79"/>
      <c r="AQ53" s="79"/>
      <c r="AR53" s="79"/>
      <c r="AS53" s="79"/>
      <c r="AT53" s="79"/>
      <c r="AU53" s="79"/>
      <c r="AV53" s="79"/>
      <c r="AW53" s="79"/>
      <c r="AX53" s="79"/>
      <c r="AY53" s="79"/>
      <c r="AZ53" s="310"/>
      <c r="BA53" s="310"/>
      <c r="BB53" s="310"/>
      <c r="BC53" s="310"/>
      <c r="BD53" s="217"/>
      <c r="BE53" s="94"/>
      <c r="BF53" s="94"/>
      <c r="BG53" s="217"/>
      <c r="BH53" s="94"/>
      <c r="BI53" s="217"/>
      <c r="BJ53" s="217"/>
      <c r="BK53" s="96"/>
      <c r="BL53" s="96"/>
      <c r="BQ53" s="96"/>
      <c r="BR53" s="96"/>
      <c r="BS53" s="96"/>
      <c r="BT53" s="96"/>
      <c r="BV53" s="96"/>
      <c r="BW53" s="72"/>
      <c r="BX53" s="72"/>
      <c r="CB53" s="98"/>
      <c r="CC53" s="99"/>
      <c r="CD53" s="99"/>
      <c r="CE53" s="84"/>
      <c r="CF53" s="84"/>
    </row>
    <row r="54" spans="1:84" x14ac:dyDescent="0.2">
      <c r="A54" s="74"/>
      <c r="B54" s="74"/>
      <c r="C54" s="49"/>
      <c r="D54" s="172"/>
      <c r="E54" s="290"/>
      <c r="F54" s="76"/>
      <c r="G54" s="119"/>
      <c r="H54" s="87"/>
      <c r="I54" s="77"/>
      <c r="J54" s="77"/>
      <c r="K54" s="88"/>
      <c r="L54" s="79"/>
      <c r="M54" s="76"/>
      <c r="N54" s="255"/>
      <c r="O54" s="255"/>
      <c r="P54" s="255"/>
      <c r="Q54" s="255"/>
      <c r="R54" s="81"/>
      <c r="S54" s="89"/>
      <c r="T54" s="75"/>
      <c r="U54" s="76"/>
      <c r="V54" s="79"/>
      <c r="W54" s="79"/>
      <c r="X54" s="304"/>
      <c r="Y54" s="305"/>
      <c r="Z54" s="78"/>
      <c r="AA54" s="81"/>
      <c r="AB54" s="81"/>
      <c r="AC54" s="306"/>
      <c r="AD54" s="306"/>
      <c r="AE54" s="79"/>
      <c r="AF54" s="307"/>
      <c r="AG54" s="307"/>
      <c r="AH54" s="308"/>
      <c r="AI54" s="309"/>
      <c r="AJ54" s="79"/>
      <c r="AK54" s="79"/>
      <c r="AL54" s="79"/>
      <c r="AM54" s="79"/>
      <c r="AN54" s="79"/>
      <c r="AO54" s="79"/>
      <c r="AP54" s="79"/>
      <c r="AQ54" s="79"/>
      <c r="AR54" s="79"/>
      <c r="AS54" s="79"/>
      <c r="AT54" s="79"/>
      <c r="AU54" s="79"/>
      <c r="AV54" s="79"/>
      <c r="AW54" s="79"/>
      <c r="AX54" s="79"/>
      <c r="AY54" s="79"/>
      <c r="AZ54" s="310"/>
      <c r="BA54" s="310"/>
      <c r="BB54" s="310"/>
      <c r="BC54" s="310"/>
      <c r="BD54" s="217"/>
      <c r="BE54" s="94"/>
      <c r="BF54" s="94"/>
      <c r="BG54" s="217"/>
      <c r="BH54" s="94"/>
      <c r="BI54" s="217"/>
      <c r="BJ54" s="217"/>
      <c r="BK54" s="96"/>
      <c r="BL54" s="96"/>
      <c r="BQ54" s="96"/>
      <c r="BR54" s="96"/>
      <c r="BS54" s="96"/>
      <c r="BT54" s="96"/>
      <c r="BV54" s="96"/>
      <c r="BW54" s="72"/>
      <c r="BX54" s="72"/>
      <c r="CB54" s="98"/>
      <c r="CC54" s="99"/>
      <c r="CD54" s="99"/>
      <c r="CE54" s="84"/>
      <c r="CF54" s="84"/>
    </row>
    <row r="55" spans="1:84" x14ac:dyDescent="0.2">
      <c r="A55" s="74"/>
      <c r="B55" s="74"/>
      <c r="C55" s="49"/>
      <c r="D55" s="172"/>
      <c r="E55" s="290"/>
      <c r="F55" s="76"/>
      <c r="G55" s="119"/>
      <c r="H55" s="87"/>
      <c r="I55" s="77"/>
      <c r="J55" s="77"/>
      <c r="K55" s="88"/>
      <c r="L55" s="79"/>
      <c r="M55" s="76"/>
      <c r="N55" s="255"/>
      <c r="O55" s="255"/>
      <c r="P55" s="255"/>
      <c r="Q55" s="255"/>
      <c r="R55" s="81"/>
      <c r="S55" s="89"/>
      <c r="T55" s="76"/>
      <c r="U55" s="75"/>
      <c r="V55" s="79"/>
      <c r="W55" s="79"/>
      <c r="X55" s="304"/>
      <c r="Y55" s="305"/>
      <c r="Z55" s="78"/>
      <c r="AA55" s="81"/>
      <c r="AB55" s="81"/>
      <c r="AC55" s="306"/>
      <c r="AD55" s="306"/>
      <c r="AE55" s="79"/>
      <c r="AF55" s="307"/>
      <c r="AG55" s="307"/>
      <c r="AH55" s="308"/>
      <c r="AI55" s="309"/>
      <c r="AJ55" s="79"/>
      <c r="AK55" s="79"/>
      <c r="AL55" s="79"/>
      <c r="AM55" s="79"/>
      <c r="AN55" s="79"/>
      <c r="AO55" s="79"/>
      <c r="AP55" s="79"/>
      <c r="AQ55" s="79"/>
      <c r="AR55" s="79"/>
      <c r="AS55" s="79"/>
      <c r="AT55" s="79"/>
      <c r="AU55" s="79"/>
      <c r="AV55" s="79"/>
      <c r="AW55" s="79"/>
      <c r="AX55" s="79"/>
      <c r="AY55" s="79"/>
      <c r="AZ55" s="310"/>
      <c r="BA55" s="310"/>
      <c r="BB55" s="310"/>
      <c r="BC55" s="310"/>
      <c r="BD55" s="217"/>
      <c r="BE55" s="94"/>
      <c r="BF55" s="94"/>
      <c r="BG55" s="217"/>
      <c r="BH55" s="94"/>
      <c r="BI55" s="217"/>
      <c r="BJ55" s="217"/>
      <c r="BK55" s="96"/>
      <c r="BL55" s="96"/>
      <c r="BQ55" s="96"/>
      <c r="BR55" s="96"/>
      <c r="BS55" s="96"/>
      <c r="BT55" s="96"/>
      <c r="BV55" s="96"/>
      <c r="BW55" s="72"/>
      <c r="BX55" s="72"/>
      <c r="CB55" s="98"/>
      <c r="CC55" s="99"/>
      <c r="CD55" s="99"/>
      <c r="CE55" s="84"/>
      <c r="CF55" s="84"/>
    </row>
    <row r="56" spans="1:84" x14ac:dyDescent="0.2">
      <c r="A56" s="74"/>
      <c r="B56" s="74"/>
      <c r="C56" s="49"/>
      <c r="D56" s="172"/>
      <c r="E56" s="76"/>
      <c r="F56" s="76"/>
      <c r="G56" s="119"/>
      <c r="H56" s="87"/>
      <c r="I56" s="77"/>
      <c r="J56" s="77"/>
      <c r="K56" s="88"/>
      <c r="L56" s="79"/>
      <c r="M56" s="76"/>
      <c r="N56" s="255"/>
      <c r="O56" s="255"/>
      <c r="P56" s="255"/>
      <c r="Q56" s="255"/>
      <c r="R56" s="81"/>
      <c r="S56" s="89"/>
      <c r="T56" s="75"/>
      <c r="U56" s="75"/>
      <c r="V56" s="79"/>
      <c r="W56" s="79"/>
      <c r="X56" s="304"/>
      <c r="Y56" s="305"/>
      <c r="Z56" s="78"/>
      <c r="AA56" s="81"/>
      <c r="AB56" s="81"/>
      <c r="AC56" s="306"/>
      <c r="AD56" s="306"/>
      <c r="AE56" s="79"/>
      <c r="AF56" s="307"/>
      <c r="AG56" s="307"/>
      <c r="AH56" s="308"/>
      <c r="AI56" s="309"/>
      <c r="AJ56" s="79"/>
      <c r="AK56" s="79"/>
      <c r="AL56" s="79"/>
      <c r="AM56" s="79"/>
      <c r="AN56" s="79"/>
      <c r="AO56" s="79"/>
      <c r="AP56" s="79"/>
      <c r="AQ56" s="79"/>
      <c r="AR56" s="79"/>
      <c r="AS56" s="79"/>
      <c r="AT56" s="79"/>
      <c r="AU56" s="79"/>
      <c r="AV56" s="79"/>
      <c r="AW56" s="79"/>
      <c r="AX56" s="79"/>
      <c r="AY56" s="79"/>
      <c r="AZ56" s="310"/>
      <c r="BA56" s="310"/>
      <c r="BB56" s="310"/>
      <c r="BC56" s="310"/>
      <c r="BD56" s="217"/>
      <c r="BE56" s="94"/>
      <c r="BF56" s="94"/>
      <c r="BG56" s="217"/>
      <c r="BH56" s="94"/>
      <c r="BI56" s="217"/>
      <c r="BJ56" s="217"/>
      <c r="BK56" s="96"/>
      <c r="BL56" s="96"/>
      <c r="BQ56" s="96"/>
      <c r="BR56" s="96"/>
      <c r="BS56" s="96"/>
      <c r="BT56" s="96"/>
      <c r="BV56" s="96"/>
      <c r="BW56" s="72"/>
      <c r="BX56" s="72"/>
      <c r="CB56" s="98"/>
      <c r="CC56" s="99"/>
      <c r="CD56" s="99"/>
      <c r="CE56" s="84"/>
      <c r="CF56" s="84"/>
    </row>
    <row r="57" spans="1:84" x14ac:dyDescent="0.2">
      <c r="A57" s="74"/>
      <c r="B57" s="74"/>
      <c r="C57" s="49"/>
      <c r="D57" s="172"/>
      <c r="E57" s="76"/>
      <c r="F57" s="76"/>
      <c r="G57" s="119"/>
      <c r="H57" s="87"/>
      <c r="I57" s="77"/>
      <c r="J57" s="77"/>
      <c r="K57" s="88"/>
      <c r="L57" s="79"/>
      <c r="M57" s="76"/>
      <c r="N57" s="255"/>
      <c r="O57" s="255"/>
      <c r="P57" s="255"/>
      <c r="Q57" s="255"/>
      <c r="R57" s="81"/>
      <c r="S57" s="89"/>
      <c r="T57" s="75"/>
      <c r="U57" s="75"/>
      <c r="V57" s="79"/>
      <c r="W57" s="79"/>
      <c r="X57" s="304"/>
      <c r="Y57" s="305"/>
      <c r="Z57" s="78"/>
      <c r="AA57" s="81"/>
      <c r="AB57" s="81"/>
      <c r="AC57" s="306"/>
      <c r="AD57" s="306"/>
      <c r="AE57" s="79"/>
      <c r="AF57" s="307"/>
      <c r="AG57" s="307"/>
      <c r="AH57" s="308"/>
      <c r="AI57" s="309"/>
      <c r="AJ57" s="79"/>
      <c r="AK57" s="79"/>
      <c r="AL57" s="79"/>
      <c r="AM57" s="79"/>
      <c r="AN57" s="79"/>
      <c r="AO57" s="79"/>
      <c r="AP57" s="79"/>
      <c r="AQ57" s="79"/>
      <c r="AR57" s="79"/>
      <c r="AS57" s="79"/>
      <c r="AT57" s="79"/>
      <c r="AU57" s="79"/>
      <c r="AV57" s="79"/>
      <c r="AW57" s="79"/>
      <c r="AX57" s="79"/>
      <c r="AY57" s="79"/>
      <c r="AZ57" s="310"/>
      <c r="BA57" s="310"/>
      <c r="BB57" s="310"/>
      <c r="BC57" s="310"/>
      <c r="BD57" s="217"/>
      <c r="BE57" s="94"/>
      <c r="BF57" s="94"/>
      <c r="BG57" s="217"/>
      <c r="BH57" s="94"/>
      <c r="BI57" s="217"/>
      <c r="BJ57" s="217"/>
      <c r="BK57" s="96"/>
      <c r="BL57" s="96"/>
      <c r="BQ57" s="96"/>
      <c r="BR57" s="96"/>
      <c r="BS57" s="96"/>
      <c r="BT57" s="96"/>
      <c r="BV57" s="96"/>
      <c r="BW57" s="72"/>
      <c r="BX57" s="72"/>
      <c r="CB57" s="98"/>
      <c r="CC57" s="99"/>
      <c r="CD57" s="99"/>
      <c r="CE57" s="84"/>
      <c r="CF57" s="84"/>
    </row>
    <row r="58" spans="1:84" x14ac:dyDescent="0.2">
      <c r="A58" s="74"/>
      <c r="B58" s="74"/>
      <c r="C58" s="49"/>
      <c r="D58" s="172"/>
      <c r="E58" s="290"/>
      <c r="F58" s="76"/>
      <c r="G58" s="119"/>
      <c r="H58" s="87"/>
      <c r="I58" s="77"/>
      <c r="J58" s="77"/>
      <c r="K58" s="88"/>
      <c r="L58" s="79"/>
      <c r="M58" s="76"/>
      <c r="N58" s="255"/>
      <c r="O58" s="255"/>
      <c r="P58" s="255"/>
      <c r="Q58" s="255"/>
      <c r="R58" s="81"/>
      <c r="S58" s="89"/>
      <c r="T58" s="75"/>
      <c r="U58" s="75"/>
      <c r="V58" s="79"/>
      <c r="W58" s="79"/>
      <c r="X58" s="304"/>
      <c r="Y58" s="305"/>
      <c r="Z58" s="78"/>
      <c r="AA58" s="81"/>
      <c r="AB58" s="81"/>
      <c r="AC58" s="306"/>
      <c r="AD58" s="306"/>
      <c r="AE58" s="79"/>
      <c r="AF58" s="307"/>
      <c r="AG58" s="307"/>
      <c r="AH58" s="308"/>
      <c r="AI58" s="309"/>
      <c r="AJ58" s="79"/>
      <c r="AK58" s="79"/>
      <c r="AL58" s="79"/>
      <c r="AM58" s="79"/>
      <c r="AN58" s="79"/>
      <c r="AO58" s="79"/>
      <c r="AP58" s="79"/>
      <c r="AQ58" s="79"/>
      <c r="AR58" s="79"/>
      <c r="AS58" s="79"/>
      <c r="AT58" s="79"/>
      <c r="AU58" s="79"/>
      <c r="AV58" s="79"/>
      <c r="AW58" s="79"/>
      <c r="AX58" s="79"/>
      <c r="AY58" s="79"/>
      <c r="AZ58" s="310"/>
      <c r="BA58" s="310"/>
      <c r="BB58" s="310"/>
      <c r="BC58" s="310"/>
      <c r="BD58" s="217"/>
      <c r="BE58" s="94"/>
      <c r="BF58" s="94"/>
      <c r="BG58" s="217"/>
      <c r="BH58" s="94"/>
      <c r="BI58" s="217"/>
      <c r="BJ58" s="217"/>
      <c r="BK58" s="96"/>
      <c r="BL58" s="96"/>
      <c r="BQ58" s="96"/>
      <c r="BR58" s="96"/>
      <c r="BS58" s="96"/>
      <c r="BT58" s="96"/>
      <c r="BV58" s="96"/>
      <c r="BW58" s="72"/>
      <c r="BX58" s="72"/>
      <c r="CB58" s="98"/>
      <c r="CC58" s="99"/>
      <c r="CD58" s="99"/>
      <c r="CE58" s="84"/>
      <c r="CF58" s="84"/>
    </row>
    <row r="59" spans="1:84" ht="29.1" customHeight="1" x14ac:dyDescent="0.2">
      <c r="A59" s="74"/>
      <c r="B59" s="74"/>
      <c r="C59" s="49"/>
      <c r="D59" s="172"/>
      <c r="E59" s="76"/>
      <c r="F59" s="76"/>
      <c r="G59" s="119"/>
      <c r="H59" s="87"/>
      <c r="I59" s="77"/>
      <c r="J59" s="77"/>
      <c r="K59" s="88"/>
      <c r="L59" s="79"/>
      <c r="M59" s="76"/>
      <c r="N59" s="255"/>
      <c r="O59" s="255"/>
      <c r="P59" s="255"/>
      <c r="Q59" s="255"/>
      <c r="R59" s="81"/>
      <c r="S59" s="89"/>
      <c r="T59" s="75"/>
      <c r="U59" s="75"/>
      <c r="V59" s="79"/>
      <c r="W59" s="79"/>
      <c r="X59" s="304"/>
      <c r="Y59" s="305"/>
      <c r="Z59" s="78"/>
      <c r="AA59" s="81"/>
      <c r="AB59" s="81"/>
      <c r="AC59" s="306"/>
      <c r="AD59" s="306"/>
      <c r="AE59" s="79"/>
      <c r="AF59" s="307"/>
      <c r="AG59" s="307"/>
      <c r="AH59" s="308"/>
      <c r="AI59" s="309"/>
      <c r="AJ59" s="79"/>
      <c r="AK59" s="79"/>
      <c r="AL59" s="79"/>
      <c r="AM59" s="79"/>
      <c r="AN59" s="79"/>
      <c r="AO59" s="79"/>
      <c r="AP59" s="79"/>
      <c r="AQ59" s="79"/>
      <c r="AR59" s="79"/>
      <c r="AS59" s="79"/>
      <c r="AT59" s="79"/>
      <c r="AU59" s="79"/>
      <c r="AV59" s="79"/>
      <c r="AW59" s="79"/>
      <c r="AX59" s="79"/>
      <c r="AY59" s="79"/>
      <c r="AZ59" s="310"/>
      <c r="BA59" s="310"/>
      <c r="BB59" s="310"/>
      <c r="BC59" s="310"/>
      <c r="BD59" s="217"/>
      <c r="BE59" s="94"/>
      <c r="BF59" s="94"/>
      <c r="BG59" s="217"/>
      <c r="BH59" s="94"/>
      <c r="BI59" s="217"/>
      <c r="BJ59" s="217"/>
      <c r="BK59" s="96"/>
      <c r="BL59" s="96"/>
      <c r="BQ59" s="96"/>
      <c r="BR59" s="96"/>
      <c r="BS59" s="96"/>
      <c r="BT59" s="96"/>
      <c r="BV59" s="96"/>
      <c r="BW59" s="72"/>
      <c r="BX59" s="72"/>
      <c r="CB59" s="98"/>
      <c r="CC59" s="99"/>
      <c r="CD59" s="99"/>
      <c r="CE59" s="84"/>
      <c r="CF59" s="84"/>
    </row>
    <row r="60" spans="1:84" x14ac:dyDescent="0.2">
      <c r="A60" s="74"/>
      <c r="B60" s="74"/>
      <c r="C60" s="49"/>
      <c r="D60" s="172"/>
      <c r="E60" s="76"/>
      <c r="F60" s="76"/>
      <c r="G60" s="119"/>
      <c r="H60" s="87"/>
      <c r="I60" s="77"/>
      <c r="J60" s="77"/>
      <c r="K60" s="88"/>
      <c r="L60" s="79"/>
      <c r="M60" s="76"/>
      <c r="N60" s="255"/>
      <c r="O60" s="255"/>
      <c r="P60" s="255"/>
      <c r="Q60" s="255"/>
      <c r="R60" s="81"/>
      <c r="S60" s="89"/>
      <c r="T60" s="75"/>
      <c r="U60" s="75"/>
      <c r="V60" s="79"/>
      <c r="W60" s="79"/>
      <c r="X60" s="304"/>
      <c r="Y60" s="305"/>
      <c r="Z60" s="78"/>
      <c r="AA60" s="81"/>
      <c r="AB60" s="81"/>
      <c r="AC60" s="306"/>
      <c r="AD60" s="306"/>
      <c r="AE60" s="79"/>
      <c r="AF60" s="307"/>
      <c r="AG60" s="307"/>
      <c r="AH60" s="308"/>
      <c r="AI60" s="309"/>
      <c r="AJ60" s="79"/>
      <c r="AK60" s="79"/>
      <c r="AL60" s="79"/>
      <c r="AM60" s="79"/>
      <c r="AN60" s="79"/>
      <c r="AO60" s="79"/>
      <c r="AP60" s="79"/>
      <c r="AQ60" s="79"/>
      <c r="AR60" s="79"/>
      <c r="AS60" s="79"/>
      <c r="AT60" s="79"/>
      <c r="AU60" s="79"/>
      <c r="AV60" s="79"/>
      <c r="AW60" s="79"/>
      <c r="AX60" s="79"/>
      <c r="AY60" s="79"/>
      <c r="AZ60" s="310"/>
      <c r="BA60" s="310"/>
      <c r="BB60" s="310"/>
      <c r="BC60" s="310"/>
      <c r="BD60" s="217"/>
      <c r="BE60" s="94"/>
      <c r="BF60" s="94"/>
      <c r="BG60" s="217"/>
      <c r="BH60" s="94"/>
      <c r="BI60" s="217"/>
      <c r="BJ60" s="217"/>
      <c r="BK60" s="96"/>
      <c r="BL60" s="96"/>
      <c r="BQ60" s="96"/>
      <c r="BR60" s="96"/>
      <c r="BS60" s="96"/>
      <c r="BT60" s="96"/>
      <c r="BV60" s="96"/>
      <c r="BW60" s="72"/>
      <c r="BX60" s="72"/>
      <c r="CB60" s="98"/>
      <c r="CC60" s="99"/>
      <c r="CD60" s="99"/>
      <c r="CE60" s="84"/>
      <c r="CF60" s="84"/>
    </row>
    <row r="61" spans="1:84" x14ac:dyDescent="0.2">
      <c r="A61" s="74"/>
      <c r="B61" s="74"/>
      <c r="C61" s="49"/>
      <c r="D61" s="172"/>
      <c r="E61" s="76"/>
      <c r="F61" s="76"/>
      <c r="G61" s="119"/>
      <c r="H61" s="87"/>
      <c r="I61" s="77"/>
      <c r="J61" s="77"/>
      <c r="K61" s="88"/>
      <c r="L61" s="79"/>
      <c r="M61" s="76"/>
      <c r="N61" s="255"/>
      <c r="O61" s="255"/>
      <c r="P61" s="255"/>
      <c r="Q61" s="255"/>
      <c r="R61" s="81"/>
      <c r="S61" s="89"/>
      <c r="T61" s="75"/>
      <c r="U61" s="75"/>
      <c r="V61" s="79"/>
      <c r="W61" s="79"/>
      <c r="X61" s="304"/>
      <c r="Y61" s="305"/>
      <c r="Z61" s="78"/>
      <c r="AA61" s="81"/>
      <c r="AB61" s="81"/>
      <c r="AC61" s="306"/>
      <c r="AD61" s="306"/>
      <c r="AE61" s="79"/>
      <c r="AF61" s="307"/>
      <c r="AG61" s="307"/>
      <c r="AH61" s="308"/>
      <c r="AI61" s="309"/>
      <c r="AJ61" s="79"/>
      <c r="AK61" s="79"/>
      <c r="AL61" s="79"/>
      <c r="AM61" s="79"/>
      <c r="AN61" s="79"/>
      <c r="AO61" s="79"/>
      <c r="AP61" s="79"/>
      <c r="AQ61" s="79"/>
      <c r="AR61" s="79"/>
      <c r="AS61" s="79"/>
      <c r="AT61" s="79"/>
      <c r="AU61" s="79"/>
      <c r="AV61" s="79"/>
      <c r="AW61" s="79"/>
      <c r="AX61" s="79"/>
      <c r="AY61" s="79"/>
      <c r="AZ61" s="310"/>
      <c r="BA61" s="310"/>
      <c r="BB61" s="310"/>
      <c r="BC61" s="310"/>
      <c r="BD61" s="217"/>
      <c r="BE61" s="94"/>
      <c r="BF61" s="94"/>
      <c r="BG61" s="217"/>
      <c r="BH61" s="94"/>
      <c r="BI61" s="217"/>
      <c r="BJ61" s="217"/>
      <c r="BK61" s="96"/>
      <c r="BL61" s="96"/>
      <c r="BQ61" s="96"/>
      <c r="BR61" s="96"/>
      <c r="BS61" s="96"/>
      <c r="BT61" s="96"/>
      <c r="BV61" s="96"/>
      <c r="BW61" s="72"/>
      <c r="BX61" s="72"/>
      <c r="CB61" s="98"/>
      <c r="CC61" s="99"/>
      <c r="CD61" s="99"/>
      <c r="CE61" s="84"/>
      <c r="CF61" s="84"/>
    </row>
    <row r="62" spans="1:84" x14ac:dyDescent="0.2">
      <c r="A62" s="74"/>
      <c r="B62" s="74"/>
      <c r="C62" s="49"/>
      <c r="D62" s="172"/>
      <c r="E62" s="76"/>
      <c r="F62" s="76"/>
      <c r="G62" s="119"/>
      <c r="H62" s="87"/>
      <c r="I62" s="77"/>
      <c r="J62" s="77"/>
      <c r="K62" s="88"/>
      <c r="L62" s="79"/>
      <c r="M62" s="76"/>
      <c r="N62" s="255"/>
      <c r="O62" s="255"/>
      <c r="P62" s="255"/>
      <c r="Q62" s="255"/>
      <c r="R62" s="81"/>
      <c r="S62" s="89"/>
      <c r="T62" s="75"/>
      <c r="U62" s="75"/>
      <c r="V62" s="79"/>
      <c r="W62" s="79"/>
      <c r="X62" s="304"/>
      <c r="Y62" s="305"/>
      <c r="Z62" s="78"/>
      <c r="AA62" s="81"/>
      <c r="AB62" s="81"/>
      <c r="AC62" s="306"/>
      <c r="AD62" s="306"/>
      <c r="AE62" s="79"/>
      <c r="AF62" s="307"/>
      <c r="AG62" s="307"/>
      <c r="AH62" s="308"/>
      <c r="AI62" s="309"/>
      <c r="AJ62" s="79"/>
      <c r="AK62" s="79"/>
      <c r="AL62" s="79"/>
      <c r="AM62" s="79"/>
      <c r="AN62" s="79"/>
      <c r="AO62" s="79"/>
      <c r="AP62" s="79"/>
      <c r="AQ62" s="79"/>
      <c r="AR62" s="79"/>
      <c r="AS62" s="79"/>
      <c r="AT62" s="79"/>
      <c r="AU62" s="79"/>
      <c r="AV62" s="79"/>
      <c r="AW62" s="79"/>
      <c r="AX62" s="79"/>
      <c r="AY62" s="79"/>
      <c r="AZ62" s="310"/>
      <c r="BA62" s="310"/>
      <c r="BB62" s="310"/>
      <c r="BC62" s="310"/>
      <c r="BD62" s="217"/>
      <c r="BE62" s="94"/>
      <c r="BF62" s="94"/>
      <c r="BG62" s="217"/>
      <c r="BH62" s="94"/>
      <c r="BI62" s="217"/>
      <c r="BJ62" s="217"/>
      <c r="BK62" s="96"/>
      <c r="BL62" s="96"/>
      <c r="BQ62" s="96"/>
      <c r="BR62" s="96"/>
      <c r="BS62" s="96"/>
      <c r="BT62" s="96"/>
      <c r="BV62" s="96"/>
      <c r="BW62" s="72"/>
      <c r="BX62" s="72"/>
      <c r="CB62" s="98"/>
      <c r="CC62" s="99"/>
      <c r="CD62" s="99"/>
      <c r="CE62" s="84"/>
      <c r="CF62" s="84"/>
    </row>
    <row r="63" spans="1:84" x14ac:dyDescent="0.2">
      <c r="A63" s="74"/>
      <c r="B63" s="74"/>
      <c r="C63" s="49"/>
      <c r="D63" s="172"/>
      <c r="E63" s="76"/>
      <c r="F63" s="76"/>
      <c r="G63" s="119"/>
      <c r="H63" s="87"/>
      <c r="I63" s="77"/>
      <c r="J63" s="77"/>
      <c r="K63" s="88"/>
      <c r="L63" s="79"/>
      <c r="M63" s="76"/>
      <c r="N63" s="255"/>
      <c r="O63" s="255"/>
      <c r="P63" s="255"/>
      <c r="Q63" s="255"/>
      <c r="R63" s="81"/>
      <c r="S63" s="89"/>
      <c r="T63" s="76"/>
      <c r="U63" s="76"/>
      <c r="V63" s="79"/>
      <c r="W63" s="79"/>
      <c r="X63" s="304"/>
      <c r="Y63" s="305"/>
      <c r="Z63" s="78"/>
      <c r="AA63" s="81"/>
      <c r="AB63" s="81"/>
      <c r="AC63" s="306"/>
      <c r="AD63" s="306"/>
      <c r="AE63" s="79"/>
      <c r="AF63" s="307"/>
      <c r="AG63" s="307"/>
      <c r="AH63" s="308"/>
      <c r="AI63" s="309"/>
      <c r="AJ63" s="79"/>
      <c r="AK63" s="79"/>
      <c r="AL63" s="79"/>
      <c r="AM63" s="79"/>
      <c r="AN63" s="79"/>
      <c r="AO63" s="79"/>
      <c r="AP63" s="79"/>
      <c r="AQ63" s="79"/>
      <c r="AR63" s="79"/>
      <c r="AS63" s="79"/>
      <c r="AT63" s="79"/>
      <c r="AU63" s="79"/>
      <c r="AV63" s="79"/>
      <c r="AW63" s="79"/>
      <c r="AX63" s="79"/>
      <c r="AY63" s="79"/>
      <c r="AZ63" s="310"/>
      <c r="BA63" s="310"/>
      <c r="BB63" s="310"/>
      <c r="BC63" s="310"/>
      <c r="BD63" s="217"/>
      <c r="BE63" s="94"/>
      <c r="BF63" s="94"/>
      <c r="BG63" s="217"/>
      <c r="BH63" s="94"/>
      <c r="BI63" s="217"/>
      <c r="BJ63" s="217"/>
      <c r="BK63" s="96"/>
      <c r="BL63" s="96"/>
      <c r="BQ63" s="96"/>
      <c r="BR63" s="96"/>
      <c r="BS63" s="96"/>
      <c r="BT63" s="96"/>
      <c r="BV63" s="96"/>
      <c r="BW63" s="72"/>
      <c r="BX63" s="72"/>
      <c r="CB63" s="98"/>
      <c r="CC63" s="99"/>
      <c r="CD63" s="99"/>
      <c r="CE63" s="84"/>
      <c r="CF63" s="84"/>
    </row>
    <row r="64" spans="1:84" x14ac:dyDescent="0.2">
      <c r="A64" s="74"/>
      <c r="B64" s="74"/>
      <c r="C64" s="49"/>
      <c r="D64" s="172"/>
      <c r="E64" s="76"/>
      <c r="F64" s="76"/>
      <c r="G64" s="119"/>
      <c r="H64" s="87"/>
      <c r="I64" s="77"/>
      <c r="J64" s="77"/>
      <c r="K64" s="88"/>
      <c r="L64" s="79"/>
      <c r="M64" s="76"/>
      <c r="N64" s="255"/>
      <c r="O64" s="255"/>
      <c r="P64" s="255"/>
      <c r="Q64" s="255"/>
      <c r="R64" s="81"/>
      <c r="S64" s="89"/>
      <c r="T64" s="76"/>
      <c r="U64" s="76"/>
      <c r="V64" s="79"/>
      <c r="W64" s="79"/>
      <c r="X64" s="304"/>
      <c r="Y64" s="305"/>
      <c r="Z64" s="78"/>
      <c r="AA64" s="81"/>
      <c r="AB64" s="81"/>
      <c r="AC64" s="306"/>
      <c r="AD64" s="306"/>
      <c r="AE64" s="79"/>
      <c r="AF64" s="307"/>
      <c r="AG64" s="307"/>
      <c r="AH64" s="308"/>
      <c r="AI64" s="309"/>
      <c r="AJ64" s="79"/>
      <c r="AK64" s="79"/>
      <c r="AL64" s="79"/>
      <c r="AM64" s="79"/>
      <c r="AN64" s="79"/>
      <c r="AO64" s="79"/>
      <c r="AP64" s="79"/>
      <c r="AQ64" s="79"/>
      <c r="AR64" s="79"/>
      <c r="AS64" s="79"/>
      <c r="AT64" s="79"/>
      <c r="AU64" s="79"/>
      <c r="AV64" s="79"/>
      <c r="AW64" s="79"/>
      <c r="AX64" s="79"/>
      <c r="AY64" s="79"/>
      <c r="AZ64" s="310"/>
      <c r="BA64" s="310"/>
      <c r="BB64" s="310"/>
      <c r="BC64" s="310"/>
      <c r="BD64" s="217"/>
      <c r="BE64" s="94"/>
      <c r="BF64" s="94"/>
      <c r="BG64" s="217"/>
      <c r="BH64" s="94"/>
      <c r="BI64" s="217"/>
      <c r="BJ64" s="217"/>
      <c r="BK64" s="96"/>
      <c r="BL64" s="96"/>
      <c r="BQ64" s="96"/>
      <c r="BR64" s="96"/>
      <c r="BS64" s="96"/>
      <c r="BT64" s="96"/>
      <c r="BV64" s="96"/>
      <c r="BW64" s="72"/>
      <c r="BX64" s="72"/>
      <c r="CB64" s="98"/>
      <c r="CC64" s="99"/>
      <c r="CD64" s="99"/>
      <c r="CE64" s="84"/>
      <c r="CF64" s="84"/>
    </row>
    <row r="65" spans="1:84" x14ac:dyDescent="0.2">
      <c r="A65" s="74"/>
      <c r="B65" s="74"/>
      <c r="C65" s="49"/>
      <c r="D65" s="172"/>
      <c r="E65" s="76"/>
      <c r="F65" s="76"/>
      <c r="G65" s="119"/>
      <c r="H65" s="87"/>
      <c r="I65" s="77"/>
      <c r="J65" s="77"/>
      <c r="K65" s="88"/>
      <c r="L65" s="79"/>
      <c r="M65" s="76"/>
      <c r="N65" s="255"/>
      <c r="O65" s="255"/>
      <c r="P65" s="255"/>
      <c r="Q65" s="255"/>
      <c r="R65" s="81"/>
      <c r="S65" s="89"/>
      <c r="T65" s="76"/>
      <c r="U65" s="76"/>
      <c r="V65" s="79"/>
      <c r="W65" s="79"/>
      <c r="X65" s="304"/>
      <c r="Y65" s="305"/>
      <c r="Z65" s="78"/>
      <c r="AA65" s="81"/>
      <c r="AB65" s="81"/>
      <c r="AC65" s="306"/>
      <c r="AD65" s="306"/>
      <c r="AE65" s="79"/>
      <c r="AF65" s="307"/>
      <c r="AG65" s="307"/>
      <c r="AH65" s="308"/>
      <c r="AI65" s="309"/>
      <c r="AJ65" s="79"/>
      <c r="AK65" s="79"/>
      <c r="AL65" s="79"/>
      <c r="AM65" s="79"/>
      <c r="AN65" s="79"/>
      <c r="AO65" s="79"/>
      <c r="AP65" s="79"/>
      <c r="AQ65" s="79"/>
      <c r="AR65" s="79"/>
      <c r="AS65" s="79"/>
      <c r="AT65" s="79"/>
      <c r="AU65" s="79"/>
      <c r="AV65" s="79"/>
      <c r="AW65" s="79"/>
      <c r="AX65" s="79"/>
      <c r="AY65" s="79"/>
      <c r="AZ65" s="310"/>
      <c r="BA65" s="310"/>
      <c r="BB65" s="310"/>
      <c r="BC65" s="310"/>
      <c r="BD65" s="217"/>
      <c r="BE65" s="94"/>
      <c r="BF65" s="94"/>
      <c r="BG65" s="217"/>
      <c r="BH65" s="94"/>
      <c r="BI65" s="217"/>
      <c r="BJ65" s="217"/>
      <c r="BK65" s="96"/>
      <c r="BL65" s="96"/>
      <c r="BQ65" s="96"/>
      <c r="BR65" s="96"/>
      <c r="BS65" s="96"/>
      <c r="BT65" s="96"/>
      <c r="BV65" s="96"/>
      <c r="BW65" s="72"/>
      <c r="BX65" s="72"/>
      <c r="CB65" s="98"/>
      <c r="CC65" s="99"/>
      <c r="CD65" s="99"/>
      <c r="CE65" s="84"/>
      <c r="CF65" s="84"/>
    </row>
    <row r="66" spans="1:84" x14ac:dyDescent="0.2">
      <c r="A66" s="74"/>
      <c r="B66" s="74"/>
      <c r="C66" s="49"/>
      <c r="D66" s="172"/>
      <c r="E66" s="76"/>
      <c r="F66" s="76"/>
      <c r="G66" s="119"/>
      <c r="H66" s="87"/>
      <c r="I66" s="77"/>
      <c r="J66" s="77"/>
      <c r="K66" s="88"/>
      <c r="L66" s="79"/>
      <c r="M66" s="76"/>
      <c r="N66" s="255"/>
      <c r="O66" s="255"/>
      <c r="P66" s="255"/>
      <c r="Q66" s="255"/>
      <c r="R66" s="81"/>
      <c r="S66" s="89"/>
      <c r="T66" s="76"/>
      <c r="U66" s="76"/>
      <c r="V66" s="79"/>
      <c r="W66" s="79"/>
      <c r="X66" s="304"/>
      <c r="Y66" s="305"/>
      <c r="Z66" s="78"/>
      <c r="AA66" s="81"/>
      <c r="AB66" s="81"/>
      <c r="AC66" s="306"/>
      <c r="AD66" s="306"/>
      <c r="AE66" s="79"/>
      <c r="AF66" s="307"/>
      <c r="AG66" s="307"/>
      <c r="AH66" s="308"/>
      <c r="AI66" s="309"/>
      <c r="AJ66" s="79"/>
      <c r="AK66" s="79"/>
      <c r="AL66" s="79"/>
      <c r="AM66" s="79"/>
      <c r="AN66" s="79"/>
      <c r="AO66" s="79"/>
      <c r="AP66" s="79"/>
      <c r="AQ66" s="79"/>
      <c r="AR66" s="79"/>
      <c r="AS66" s="79"/>
      <c r="AT66" s="79"/>
      <c r="AU66" s="79"/>
      <c r="AV66" s="79"/>
      <c r="AW66" s="79"/>
      <c r="AX66" s="79"/>
      <c r="AY66" s="79"/>
      <c r="AZ66" s="310"/>
      <c r="BA66" s="310"/>
      <c r="BB66" s="310"/>
      <c r="BC66" s="310"/>
      <c r="BD66" s="217"/>
      <c r="BE66" s="94"/>
      <c r="BF66" s="94"/>
      <c r="BG66" s="217"/>
      <c r="BH66" s="94"/>
      <c r="BI66" s="217"/>
      <c r="BJ66" s="217"/>
      <c r="BK66" s="96"/>
      <c r="BL66" s="96"/>
      <c r="BQ66" s="96"/>
      <c r="BR66" s="96"/>
      <c r="BS66" s="96"/>
      <c r="BT66" s="96"/>
      <c r="BV66" s="96"/>
      <c r="BW66" s="72"/>
      <c r="BX66" s="72"/>
      <c r="CB66" s="98"/>
      <c r="CC66" s="99"/>
      <c r="CD66" s="99"/>
      <c r="CE66" s="84"/>
      <c r="CF66" s="84"/>
    </row>
    <row r="67" spans="1:84" x14ac:dyDescent="0.2">
      <c r="A67" s="74"/>
      <c r="B67" s="74"/>
      <c r="C67" s="49"/>
      <c r="D67" s="172"/>
      <c r="E67" s="76"/>
      <c r="F67" s="76"/>
      <c r="G67" s="119"/>
      <c r="H67" s="87"/>
      <c r="I67" s="77"/>
      <c r="J67" s="77"/>
      <c r="K67" s="88"/>
      <c r="L67" s="79"/>
      <c r="M67" s="76"/>
      <c r="N67" s="255"/>
      <c r="O67" s="255"/>
      <c r="P67" s="255"/>
      <c r="Q67" s="255"/>
      <c r="R67" s="81"/>
      <c r="S67" s="89"/>
      <c r="T67" s="76"/>
      <c r="U67" s="76"/>
      <c r="V67" s="79"/>
      <c r="W67" s="79"/>
      <c r="X67" s="304"/>
      <c r="Y67" s="305"/>
      <c r="Z67" s="78"/>
      <c r="AA67" s="81"/>
      <c r="AB67" s="81"/>
      <c r="AC67" s="306"/>
      <c r="AD67" s="306"/>
      <c r="AE67" s="79"/>
      <c r="AF67" s="307"/>
      <c r="AG67" s="307"/>
      <c r="AH67" s="308"/>
      <c r="AI67" s="309"/>
      <c r="AJ67" s="79"/>
      <c r="AK67" s="79"/>
      <c r="AL67" s="79"/>
      <c r="AM67" s="79"/>
      <c r="AN67" s="79"/>
      <c r="AO67" s="79"/>
      <c r="AP67" s="79"/>
      <c r="AQ67" s="79"/>
      <c r="AR67" s="79"/>
      <c r="AS67" s="79"/>
      <c r="AT67" s="79"/>
      <c r="AU67" s="79"/>
      <c r="AV67" s="79"/>
      <c r="AW67" s="79"/>
      <c r="AX67" s="79"/>
      <c r="AY67" s="79"/>
      <c r="AZ67" s="310"/>
      <c r="BA67" s="310"/>
      <c r="BB67" s="310"/>
      <c r="BC67" s="310"/>
      <c r="BD67" s="217"/>
      <c r="BE67" s="94"/>
      <c r="BF67" s="94"/>
      <c r="BG67" s="217"/>
      <c r="BH67" s="94"/>
      <c r="BI67" s="217"/>
      <c r="BJ67" s="217"/>
      <c r="BK67" s="96"/>
      <c r="BL67" s="96"/>
      <c r="BQ67" s="96"/>
      <c r="BR67" s="96"/>
      <c r="BS67" s="96"/>
      <c r="BT67" s="96"/>
      <c r="BV67" s="96"/>
      <c r="BW67" s="72"/>
      <c r="BX67" s="72"/>
      <c r="CB67" s="98"/>
      <c r="CC67" s="99"/>
      <c r="CD67" s="99"/>
      <c r="CE67" s="84"/>
      <c r="CF67" s="84"/>
    </row>
    <row r="68" spans="1:84" x14ac:dyDescent="0.2">
      <c r="A68" s="74"/>
      <c r="B68" s="74"/>
      <c r="C68" s="49"/>
      <c r="D68" s="172"/>
      <c r="E68" s="76"/>
      <c r="F68" s="76"/>
      <c r="G68" s="119"/>
      <c r="H68" s="87"/>
      <c r="I68" s="77"/>
      <c r="J68" s="77"/>
      <c r="K68" s="88"/>
      <c r="L68" s="79"/>
      <c r="M68" s="76"/>
      <c r="N68" s="255"/>
      <c r="O68" s="255"/>
      <c r="P68" s="255"/>
      <c r="Q68" s="255"/>
      <c r="R68" s="81"/>
      <c r="S68" s="89"/>
      <c r="T68" s="76"/>
      <c r="U68" s="76"/>
      <c r="V68" s="79"/>
      <c r="W68" s="79"/>
      <c r="X68" s="304"/>
      <c r="Y68" s="305"/>
      <c r="Z68" s="78"/>
      <c r="AA68" s="81"/>
      <c r="AB68" s="81"/>
      <c r="AC68" s="306"/>
      <c r="AD68" s="306"/>
      <c r="AE68" s="79"/>
      <c r="AF68" s="307"/>
      <c r="AG68" s="307"/>
      <c r="AH68" s="308"/>
      <c r="AI68" s="309"/>
      <c r="AJ68" s="79"/>
      <c r="AK68" s="79"/>
      <c r="AL68" s="79"/>
      <c r="AM68" s="79"/>
      <c r="AN68" s="79"/>
      <c r="AO68" s="79"/>
      <c r="AP68" s="79"/>
      <c r="AQ68" s="79"/>
      <c r="AR68" s="79"/>
      <c r="AS68" s="79"/>
      <c r="AT68" s="79"/>
      <c r="AU68" s="79"/>
      <c r="AV68" s="79"/>
      <c r="AW68" s="79"/>
      <c r="AX68" s="79"/>
      <c r="AY68" s="79"/>
      <c r="AZ68" s="310"/>
      <c r="BA68" s="310"/>
      <c r="BB68" s="310"/>
      <c r="BC68" s="310"/>
      <c r="BD68" s="217"/>
      <c r="BE68" s="94"/>
      <c r="BF68" s="94"/>
      <c r="BG68" s="217"/>
      <c r="BH68" s="94"/>
      <c r="BI68" s="217"/>
      <c r="BJ68" s="217"/>
      <c r="BK68" s="96"/>
      <c r="BL68" s="96"/>
      <c r="BQ68" s="96"/>
      <c r="BR68" s="96"/>
      <c r="BS68" s="96"/>
      <c r="BT68" s="96"/>
      <c r="BV68" s="96"/>
      <c r="BW68" s="72"/>
      <c r="BX68" s="72"/>
      <c r="CB68" s="98"/>
      <c r="CC68" s="99"/>
      <c r="CD68" s="99"/>
      <c r="CE68" s="84"/>
      <c r="CF68" s="84"/>
    </row>
    <row r="69" spans="1:84" x14ac:dyDescent="0.2">
      <c r="A69" s="74"/>
      <c r="B69" s="74"/>
      <c r="C69" s="49"/>
      <c r="D69" s="172"/>
      <c r="E69" s="76"/>
      <c r="F69" s="76"/>
      <c r="G69" s="119"/>
      <c r="H69" s="87"/>
      <c r="I69" s="77"/>
      <c r="J69" s="77"/>
      <c r="K69" s="88"/>
      <c r="L69" s="79"/>
      <c r="M69" s="76"/>
      <c r="N69" s="255"/>
      <c r="O69" s="255"/>
      <c r="P69" s="255"/>
      <c r="Q69" s="255"/>
      <c r="R69" s="81"/>
      <c r="S69" s="89"/>
      <c r="T69" s="76"/>
      <c r="U69" s="76"/>
      <c r="V69" s="79"/>
      <c r="W69" s="79"/>
      <c r="X69" s="304"/>
      <c r="Y69" s="305"/>
      <c r="Z69" s="78"/>
      <c r="AA69" s="81"/>
      <c r="AB69" s="81"/>
      <c r="AC69" s="306"/>
      <c r="AD69" s="306"/>
      <c r="AE69" s="79"/>
      <c r="AF69" s="307"/>
      <c r="AG69" s="307"/>
      <c r="AH69" s="308"/>
      <c r="AI69" s="309"/>
      <c r="AJ69" s="79"/>
      <c r="AK69" s="79"/>
      <c r="AL69" s="79"/>
      <c r="AM69" s="79"/>
      <c r="AN69" s="79"/>
      <c r="AO69" s="79"/>
      <c r="AP69" s="79"/>
      <c r="AQ69" s="79"/>
      <c r="AR69" s="79"/>
      <c r="AS69" s="79"/>
      <c r="AT69" s="79"/>
      <c r="AU69" s="79"/>
      <c r="AV69" s="79"/>
      <c r="AW69" s="79"/>
      <c r="AX69" s="79"/>
      <c r="AY69" s="79"/>
      <c r="AZ69" s="310"/>
      <c r="BA69" s="310"/>
      <c r="BB69" s="310"/>
      <c r="BC69" s="310"/>
      <c r="BD69" s="217"/>
      <c r="BE69" s="94"/>
      <c r="BF69" s="94"/>
      <c r="BG69" s="217"/>
      <c r="BH69" s="94"/>
      <c r="BI69" s="217"/>
      <c r="BJ69" s="217"/>
      <c r="BK69" s="96"/>
      <c r="BL69" s="96"/>
      <c r="BQ69" s="96"/>
      <c r="BR69" s="96"/>
      <c r="BS69" s="96"/>
      <c r="BT69" s="96"/>
      <c r="BV69" s="96"/>
      <c r="BW69" s="72"/>
      <c r="BX69" s="72"/>
      <c r="CB69" s="98"/>
      <c r="CC69" s="99"/>
      <c r="CD69" s="99"/>
      <c r="CE69" s="84"/>
      <c r="CF69" s="84"/>
    </row>
    <row r="70" spans="1:84" x14ac:dyDescent="0.2">
      <c r="A70" s="74"/>
      <c r="B70" s="74"/>
      <c r="C70" s="49"/>
      <c r="D70" s="172"/>
      <c r="E70" s="76"/>
      <c r="F70" s="76"/>
      <c r="G70" s="119"/>
      <c r="H70" s="87"/>
      <c r="I70" s="77"/>
      <c r="J70" s="77"/>
      <c r="K70" s="88"/>
      <c r="L70" s="79"/>
      <c r="M70" s="76"/>
      <c r="N70" s="255"/>
      <c r="O70" s="255"/>
      <c r="P70" s="255"/>
      <c r="Q70" s="255"/>
      <c r="R70" s="81"/>
      <c r="S70" s="89"/>
      <c r="T70" s="76"/>
      <c r="U70" s="76"/>
      <c r="V70" s="79"/>
      <c r="W70" s="79"/>
      <c r="X70" s="304"/>
      <c r="Y70" s="305"/>
      <c r="Z70" s="78"/>
      <c r="AA70" s="81"/>
      <c r="AB70" s="81"/>
      <c r="AC70" s="306"/>
      <c r="AD70" s="306"/>
      <c r="AE70" s="79"/>
      <c r="AF70" s="307"/>
      <c r="AG70" s="307"/>
      <c r="AH70" s="308"/>
      <c r="AI70" s="309"/>
      <c r="AJ70" s="79"/>
      <c r="AK70" s="79"/>
      <c r="AL70" s="79"/>
      <c r="AM70" s="79"/>
      <c r="AN70" s="79"/>
      <c r="AO70" s="79"/>
      <c r="AP70" s="79"/>
      <c r="AQ70" s="79"/>
      <c r="AR70" s="79"/>
      <c r="AS70" s="79"/>
      <c r="AT70" s="79"/>
      <c r="AU70" s="79"/>
      <c r="AV70" s="79"/>
      <c r="AW70" s="79"/>
      <c r="AX70" s="79"/>
      <c r="AY70" s="79"/>
      <c r="AZ70" s="310"/>
      <c r="BA70" s="310"/>
      <c r="BB70" s="310"/>
      <c r="BC70" s="310"/>
      <c r="BD70" s="217"/>
      <c r="BE70" s="94"/>
      <c r="BF70" s="94"/>
      <c r="BG70" s="217"/>
      <c r="BH70" s="94"/>
      <c r="BI70" s="217"/>
      <c r="BJ70" s="217"/>
      <c r="BK70" s="96"/>
      <c r="BL70" s="96"/>
      <c r="BQ70" s="96"/>
      <c r="BR70" s="96"/>
      <c r="BS70" s="96"/>
      <c r="BT70" s="96"/>
      <c r="BV70" s="96"/>
      <c r="BW70" s="72"/>
      <c r="BX70" s="72"/>
      <c r="CB70" s="98"/>
      <c r="CC70" s="99"/>
      <c r="CD70" s="99"/>
      <c r="CE70" s="84"/>
      <c r="CF70" s="84"/>
    </row>
    <row r="71" spans="1:84" x14ac:dyDescent="0.2">
      <c r="A71" s="74"/>
      <c r="B71" s="74"/>
      <c r="C71" s="49"/>
      <c r="D71" s="172"/>
      <c r="E71" s="76"/>
      <c r="F71" s="76"/>
      <c r="G71" s="119"/>
      <c r="H71" s="87"/>
      <c r="I71" s="77"/>
      <c r="J71" s="77"/>
      <c r="K71" s="88"/>
      <c r="L71" s="79"/>
      <c r="M71" s="76"/>
      <c r="N71" s="255"/>
      <c r="O71" s="255"/>
      <c r="P71" s="255"/>
      <c r="Q71" s="255"/>
      <c r="R71" s="81"/>
      <c r="S71" s="89"/>
      <c r="T71" s="76"/>
      <c r="U71" s="76"/>
      <c r="V71" s="79"/>
      <c r="W71" s="79"/>
      <c r="X71" s="304"/>
      <c r="Y71" s="305"/>
      <c r="Z71" s="78"/>
      <c r="AA71" s="81"/>
      <c r="AB71" s="81"/>
      <c r="AC71" s="306"/>
      <c r="AD71" s="306"/>
      <c r="AE71" s="79"/>
      <c r="AF71" s="307"/>
      <c r="AG71" s="307"/>
      <c r="AH71" s="308"/>
      <c r="AI71" s="309"/>
      <c r="AJ71" s="79"/>
      <c r="AK71" s="79"/>
      <c r="AL71" s="79"/>
      <c r="AM71" s="79"/>
      <c r="AN71" s="79"/>
      <c r="AO71" s="79"/>
      <c r="AP71" s="79"/>
      <c r="AQ71" s="79"/>
      <c r="AR71" s="79"/>
      <c r="AS71" s="79"/>
      <c r="AT71" s="79"/>
      <c r="AU71" s="79"/>
      <c r="AV71" s="79"/>
      <c r="AW71" s="79"/>
      <c r="AX71" s="79"/>
      <c r="AY71" s="79"/>
      <c r="AZ71" s="310"/>
      <c r="BA71" s="310"/>
      <c r="BB71" s="310"/>
      <c r="BC71" s="310"/>
      <c r="BD71" s="217"/>
      <c r="BE71" s="94"/>
      <c r="BF71" s="94"/>
      <c r="BG71" s="217"/>
      <c r="BH71" s="94"/>
      <c r="BI71" s="217"/>
      <c r="BJ71" s="217"/>
      <c r="BK71" s="96"/>
      <c r="BL71" s="96"/>
      <c r="BQ71" s="96"/>
      <c r="BR71" s="96"/>
      <c r="BS71" s="96"/>
      <c r="BT71" s="96"/>
      <c r="BV71" s="96"/>
      <c r="BW71" s="72"/>
      <c r="BX71" s="72"/>
      <c r="CB71" s="98"/>
      <c r="CC71" s="99"/>
      <c r="CD71" s="99"/>
      <c r="CE71" s="84"/>
      <c r="CF71" s="84"/>
    </row>
    <row r="72" spans="1:84" x14ac:dyDescent="0.2">
      <c r="A72" s="74"/>
      <c r="B72" s="74"/>
      <c r="C72" s="49"/>
      <c r="D72" s="172"/>
      <c r="E72" s="76"/>
      <c r="F72" s="76"/>
      <c r="G72" s="119"/>
      <c r="H72" s="87"/>
      <c r="I72" s="77"/>
      <c r="J72" s="77"/>
      <c r="K72" s="88"/>
      <c r="L72" s="79"/>
      <c r="M72" s="76"/>
      <c r="N72" s="255"/>
      <c r="O72" s="255"/>
      <c r="P72" s="255"/>
      <c r="Q72" s="255"/>
      <c r="R72" s="81"/>
      <c r="S72" s="89"/>
      <c r="T72" s="76"/>
      <c r="U72" s="76"/>
      <c r="V72" s="79"/>
      <c r="W72" s="79"/>
      <c r="X72" s="304"/>
      <c r="Y72" s="305"/>
      <c r="Z72" s="78"/>
      <c r="AA72" s="81"/>
      <c r="AB72" s="81"/>
      <c r="AC72" s="306"/>
      <c r="AD72" s="306"/>
      <c r="AE72" s="79"/>
      <c r="AF72" s="307"/>
      <c r="AG72" s="307"/>
      <c r="AH72" s="308"/>
      <c r="AI72" s="309"/>
      <c r="AJ72" s="79"/>
      <c r="AK72" s="79"/>
      <c r="AL72" s="79"/>
      <c r="AM72" s="79"/>
      <c r="AN72" s="79"/>
      <c r="AO72" s="79"/>
      <c r="AP72" s="79"/>
      <c r="AQ72" s="79"/>
      <c r="AR72" s="79"/>
      <c r="AS72" s="79"/>
      <c r="AT72" s="79"/>
      <c r="AU72" s="79"/>
      <c r="AV72" s="79"/>
      <c r="AW72" s="79"/>
      <c r="AX72" s="79"/>
      <c r="AY72" s="79"/>
      <c r="AZ72" s="310"/>
      <c r="BA72" s="310"/>
      <c r="BB72" s="310"/>
      <c r="BC72" s="310"/>
      <c r="BD72" s="217"/>
      <c r="BE72" s="94"/>
      <c r="BF72" s="94"/>
      <c r="BG72" s="217"/>
      <c r="BH72" s="94"/>
      <c r="BI72" s="217"/>
      <c r="BJ72" s="217"/>
      <c r="BK72" s="96"/>
      <c r="BL72" s="96"/>
      <c r="BQ72" s="96"/>
      <c r="BR72" s="96"/>
      <c r="BS72" s="96"/>
      <c r="BT72" s="96"/>
      <c r="BV72" s="96"/>
      <c r="BW72" s="72"/>
      <c r="BX72" s="72"/>
      <c r="CB72" s="98"/>
      <c r="CC72" s="99"/>
      <c r="CD72" s="99"/>
      <c r="CE72" s="84"/>
      <c r="CF72" s="84"/>
    </row>
    <row r="73" spans="1:84" x14ac:dyDescent="0.2">
      <c r="A73" s="74"/>
      <c r="B73" s="74"/>
      <c r="C73" s="49"/>
      <c r="D73" s="172"/>
      <c r="E73" s="76"/>
      <c r="F73" s="76"/>
      <c r="G73" s="119"/>
      <c r="H73" s="87"/>
      <c r="I73" s="77"/>
      <c r="J73" s="77"/>
      <c r="K73" s="88"/>
      <c r="L73" s="79"/>
      <c r="M73" s="76"/>
      <c r="N73" s="255"/>
      <c r="O73" s="255"/>
      <c r="P73" s="255"/>
      <c r="Q73" s="255"/>
      <c r="R73" s="81"/>
      <c r="S73" s="89"/>
      <c r="T73" s="76"/>
      <c r="U73" s="76"/>
      <c r="V73" s="79"/>
      <c r="W73" s="79"/>
      <c r="X73" s="304"/>
      <c r="Y73" s="305"/>
      <c r="Z73" s="78"/>
      <c r="AA73" s="81"/>
      <c r="AB73" s="81"/>
      <c r="AC73" s="306"/>
      <c r="AD73" s="306"/>
      <c r="AE73" s="79"/>
      <c r="AF73" s="307"/>
      <c r="AG73" s="307"/>
      <c r="AH73" s="308"/>
      <c r="AI73" s="309"/>
      <c r="AJ73" s="79"/>
      <c r="AK73" s="79"/>
      <c r="AL73" s="79"/>
      <c r="AM73" s="79"/>
      <c r="AN73" s="79"/>
      <c r="AO73" s="79"/>
      <c r="AP73" s="79"/>
      <c r="AQ73" s="79"/>
      <c r="AR73" s="79"/>
      <c r="AS73" s="79"/>
      <c r="AT73" s="79"/>
      <c r="AU73" s="79"/>
      <c r="AV73" s="79"/>
      <c r="AW73" s="79"/>
      <c r="AX73" s="79"/>
      <c r="AY73" s="79"/>
      <c r="AZ73" s="310"/>
      <c r="BA73" s="310"/>
      <c r="BB73" s="310"/>
      <c r="BC73" s="310"/>
      <c r="BD73" s="217"/>
      <c r="BE73" s="94"/>
      <c r="BF73" s="94"/>
      <c r="BG73" s="217"/>
      <c r="BH73" s="94"/>
      <c r="BI73" s="217"/>
      <c r="BJ73" s="217"/>
      <c r="BK73" s="96"/>
      <c r="BL73" s="96"/>
      <c r="BQ73" s="96"/>
      <c r="BR73" s="96"/>
      <c r="BS73" s="96"/>
      <c r="BT73" s="96"/>
      <c r="BV73" s="96"/>
      <c r="BW73" s="72"/>
      <c r="BX73" s="72"/>
      <c r="CB73" s="98"/>
      <c r="CC73" s="99"/>
      <c r="CD73" s="99"/>
      <c r="CE73" s="84"/>
      <c r="CF73" s="84"/>
    </row>
    <row r="74" spans="1:84" x14ac:dyDescent="0.2">
      <c r="A74" s="74"/>
      <c r="B74" s="74"/>
      <c r="C74" s="49"/>
      <c r="D74" s="172"/>
      <c r="E74" s="76"/>
      <c r="F74" s="76"/>
      <c r="G74" s="119"/>
      <c r="H74" s="87"/>
      <c r="I74" s="77"/>
      <c r="J74" s="77"/>
      <c r="K74" s="88"/>
      <c r="L74" s="79"/>
      <c r="M74" s="76"/>
      <c r="N74" s="255"/>
      <c r="O74" s="255"/>
      <c r="P74" s="255"/>
      <c r="Q74" s="255"/>
      <c r="R74" s="81"/>
      <c r="S74" s="89"/>
      <c r="T74" s="76"/>
      <c r="U74" s="76"/>
      <c r="V74" s="79"/>
      <c r="W74" s="79"/>
      <c r="X74" s="304"/>
      <c r="Y74" s="305"/>
      <c r="Z74" s="78"/>
      <c r="AA74" s="81"/>
      <c r="AB74" s="81"/>
      <c r="AC74" s="306"/>
      <c r="AD74" s="306"/>
      <c r="AE74" s="79"/>
      <c r="AF74" s="307"/>
      <c r="AG74" s="307"/>
      <c r="AH74" s="308"/>
      <c r="AI74" s="309"/>
      <c r="AJ74" s="79"/>
      <c r="AK74" s="79"/>
      <c r="AL74" s="79"/>
      <c r="AM74" s="79"/>
      <c r="AN74" s="79"/>
      <c r="AO74" s="79"/>
      <c r="AP74" s="79"/>
      <c r="AQ74" s="79"/>
      <c r="AR74" s="79"/>
      <c r="AS74" s="79"/>
      <c r="AT74" s="79"/>
      <c r="AU74" s="79"/>
      <c r="AV74" s="79"/>
      <c r="AW74" s="79"/>
      <c r="AX74" s="79"/>
      <c r="AY74" s="79"/>
      <c r="AZ74" s="310"/>
      <c r="BA74" s="310"/>
      <c r="BB74" s="310"/>
      <c r="BC74" s="310"/>
      <c r="BD74" s="217"/>
      <c r="BE74" s="94"/>
      <c r="BF74" s="94"/>
      <c r="BG74" s="217"/>
      <c r="BH74" s="94"/>
      <c r="BI74" s="217"/>
      <c r="BJ74" s="217"/>
      <c r="BK74" s="96"/>
      <c r="BL74" s="96"/>
      <c r="BQ74" s="96"/>
      <c r="BR74" s="96"/>
      <c r="BS74" s="96"/>
      <c r="BT74" s="96"/>
      <c r="BV74" s="96"/>
      <c r="BW74" s="72"/>
      <c r="BX74" s="72"/>
      <c r="CB74" s="98"/>
      <c r="CC74" s="99"/>
      <c r="CD74" s="99"/>
      <c r="CE74" s="84"/>
      <c r="CF74" s="84"/>
    </row>
    <row r="75" spans="1:84" x14ac:dyDescent="0.2">
      <c r="A75" s="74"/>
      <c r="B75" s="74"/>
      <c r="C75" s="49"/>
      <c r="D75" s="172"/>
      <c r="E75" s="76"/>
      <c r="F75" s="76"/>
      <c r="G75" s="119"/>
      <c r="H75" s="87"/>
      <c r="I75" s="77"/>
      <c r="J75" s="77"/>
      <c r="K75" s="88"/>
      <c r="L75" s="79"/>
      <c r="M75" s="76"/>
      <c r="N75" s="255"/>
      <c r="O75" s="255"/>
      <c r="P75" s="255"/>
      <c r="Q75" s="255"/>
      <c r="R75" s="81"/>
      <c r="S75" s="89"/>
      <c r="T75" s="76"/>
      <c r="U75" s="76"/>
      <c r="V75" s="79"/>
      <c r="W75" s="79"/>
      <c r="X75" s="304"/>
      <c r="Y75" s="305"/>
      <c r="Z75" s="78"/>
      <c r="AA75" s="81"/>
      <c r="AB75" s="81"/>
      <c r="AC75" s="306"/>
      <c r="AD75" s="306"/>
      <c r="AE75" s="79"/>
      <c r="AF75" s="307"/>
      <c r="AG75" s="307"/>
      <c r="AH75" s="308"/>
      <c r="AI75" s="309"/>
      <c r="AJ75" s="79"/>
      <c r="AK75" s="79"/>
      <c r="AL75" s="79"/>
      <c r="AM75" s="79"/>
      <c r="AN75" s="79"/>
      <c r="AO75" s="79"/>
      <c r="AP75" s="79"/>
      <c r="AQ75" s="79"/>
      <c r="AR75" s="79"/>
      <c r="AS75" s="79"/>
      <c r="AT75" s="79"/>
      <c r="AU75" s="79"/>
      <c r="AV75" s="79"/>
      <c r="AW75" s="79"/>
      <c r="AX75" s="79"/>
      <c r="AY75" s="79"/>
      <c r="AZ75" s="310"/>
      <c r="BA75" s="310"/>
      <c r="BB75" s="310"/>
      <c r="BC75" s="310"/>
      <c r="BD75" s="217"/>
      <c r="BE75" s="94"/>
      <c r="BF75" s="94"/>
      <c r="BG75" s="217"/>
      <c r="BH75" s="94"/>
      <c r="BI75" s="217"/>
      <c r="BJ75" s="217"/>
      <c r="BK75" s="96"/>
      <c r="BL75" s="96"/>
      <c r="BQ75" s="96"/>
      <c r="BR75" s="96"/>
      <c r="BS75" s="96"/>
      <c r="BT75" s="96"/>
      <c r="BV75" s="96"/>
      <c r="BW75" s="72"/>
      <c r="BX75" s="72"/>
      <c r="CB75" s="98"/>
      <c r="CC75" s="99"/>
      <c r="CD75" s="99"/>
      <c r="CE75" s="84"/>
      <c r="CF75" s="84"/>
    </row>
    <row r="76" spans="1:84" x14ac:dyDescent="0.2">
      <c r="A76" s="74"/>
      <c r="B76" s="74"/>
      <c r="C76" s="49"/>
      <c r="D76" s="172"/>
      <c r="E76" s="76"/>
      <c r="F76" s="76"/>
      <c r="G76" s="119"/>
      <c r="H76" s="87"/>
      <c r="I76" s="77"/>
      <c r="J76" s="77"/>
      <c r="K76" s="88"/>
      <c r="L76" s="79"/>
      <c r="M76" s="76"/>
      <c r="N76" s="255"/>
      <c r="O76" s="255"/>
      <c r="P76" s="255"/>
      <c r="Q76" s="255"/>
      <c r="R76" s="81"/>
      <c r="S76" s="89"/>
      <c r="T76" s="76"/>
      <c r="U76" s="76"/>
      <c r="V76" s="79"/>
      <c r="W76" s="79"/>
      <c r="X76" s="304"/>
      <c r="Y76" s="305"/>
      <c r="Z76" s="78"/>
      <c r="AA76" s="81"/>
      <c r="AB76" s="81"/>
      <c r="AC76" s="306"/>
      <c r="AD76" s="306"/>
      <c r="AE76" s="79"/>
      <c r="AF76" s="307"/>
      <c r="AG76" s="307"/>
      <c r="AH76" s="308"/>
      <c r="AI76" s="309"/>
      <c r="AJ76" s="79"/>
      <c r="AK76" s="79"/>
      <c r="AL76" s="79"/>
      <c r="AM76" s="79"/>
      <c r="AN76" s="79"/>
      <c r="AO76" s="79"/>
      <c r="AP76" s="79"/>
      <c r="AQ76" s="79"/>
      <c r="AR76" s="79"/>
      <c r="AS76" s="79"/>
      <c r="AT76" s="79"/>
      <c r="AU76" s="79"/>
      <c r="AV76" s="79"/>
      <c r="AW76" s="79"/>
      <c r="AX76" s="79"/>
      <c r="AY76" s="79"/>
      <c r="AZ76" s="310"/>
      <c r="BA76" s="310"/>
      <c r="BB76" s="310"/>
      <c r="BC76" s="310"/>
      <c r="BD76" s="217"/>
      <c r="BE76" s="94"/>
      <c r="BF76" s="94"/>
      <c r="BG76" s="217"/>
      <c r="BH76" s="94"/>
      <c r="BI76" s="217"/>
      <c r="BJ76" s="217"/>
      <c r="BK76" s="96"/>
      <c r="BL76" s="96"/>
      <c r="BQ76" s="96"/>
      <c r="BR76" s="96"/>
      <c r="BS76" s="96"/>
      <c r="BT76" s="96"/>
      <c r="BV76" s="96"/>
      <c r="BW76" s="72"/>
      <c r="BX76" s="72"/>
      <c r="CB76" s="98"/>
      <c r="CC76" s="99"/>
      <c r="CD76" s="99"/>
      <c r="CE76" s="84"/>
      <c r="CF76" s="84"/>
    </row>
    <row r="77" spans="1:84" x14ac:dyDescent="0.2">
      <c r="A77" s="74"/>
      <c r="B77" s="74"/>
      <c r="C77" s="49"/>
      <c r="D77" s="172"/>
      <c r="E77" s="76"/>
      <c r="F77" s="76"/>
      <c r="G77" s="119"/>
      <c r="H77" s="87"/>
      <c r="I77" s="77"/>
      <c r="J77" s="77"/>
      <c r="K77" s="88"/>
      <c r="L77" s="79"/>
      <c r="M77" s="76"/>
      <c r="N77" s="255"/>
      <c r="O77" s="255"/>
      <c r="P77" s="255"/>
      <c r="Q77" s="255"/>
      <c r="R77" s="81"/>
      <c r="S77" s="89"/>
      <c r="T77" s="76"/>
      <c r="U77" s="76"/>
      <c r="V77" s="79"/>
      <c r="W77" s="79"/>
      <c r="X77" s="304"/>
      <c r="Y77" s="305"/>
      <c r="Z77" s="78"/>
      <c r="AA77" s="81"/>
      <c r="AB77" s="81"/>
      <c r="AC77" s="306"/>
      <c r="AD77" s="306"/>
      <c r="AE77" s="79"/>
      <c r="AF77" s="307"/>
      <c r="AG77" s="307"/>
      <c r="AH77" s="308"/>
      <c r="AI77" s="309"/>
      <c r="AJ77" s="79"/>
      <c r="AK77" s="79"/>
      <c r="AL77" s="79"/>
      <c r="AM77" s="79"/>
      <c r="AN77" s="79"/>
      <c r="AO77" s="79"/>
      <c r="AP77" s="79"/>
      <c r="AQ77" s="79"/>
      <c r="AR77" s="79"/>
      <c r="AS77" s="79"/>
      <c r="AT77" s="79"/>
      <c r="AU77" s="79"/>
      <c r="AV77" s="79"/>
      <c r="AW77" s="79"/>
      <c r="AX77" s="79"/>
      <c r="AY77" s="79"/>
      <c r="AZ77" s="310"/>
      <c r="BA77" s="310"/>
      <c r="BB77" s="310"/>
      <c r="BC77" s="310"/>
      <c r="BD77" s="217"/>
      <c r="BE77" s="94"/>
      <c r="BF77" s="94"/>
      <c r="BG77" s="217"/>
      <c r="BH77" s="94"/>
      <c r="BI77" s="217"/>
      <c r="BJ77" s="217"/>
      <c r="BK77" s="96"/>
      <c r="BL77" s="96"/>
      <c r="BQ77" s="96"/>
      <c r="BR77" s="96"/>
      <c r="BS77" s="96"/>
      <c r="BT77" s="96"/>
      <c r="BV77" s="96"/>
      <c r="BW77" s="72"/>
      <c r="BX77" s="72"/>
      <c r="CB77" s="98"/>
      <c r="CC77" s="99"/>
      <c r="CD77" s="99"/>
      <c r="CE77" s="84"/>
      <c r="CF77" s="84"/>
    </row>
    <row r="78" spans="1:84" x14ac:dyDescent="0.2">
      <c r="A78" s="74"/>
      <c r="B78" s="74"/>
      <c r="C78" s="49"/>
      <c r="D78" s="172"/>
      <c r="E78" s="76"/>
      <c r="F78" s="76"/>
      <c r="G78" s="119"/>
      <c r="H78" s="87"/>
      <c r="I78" s="77"/>
      <c r="J78" s="77"/>
      <c r="K78" s="88"/>
      <c r="L78" s="79"/>
      <c r="M78" s="76"/>
      <c r="N78" s="255"/>
      <c r="O78" s="255"/>
      <c r="P78" s="255"/>
      <c r="Q78" s="255"/>
      <c r="R78" s="81"/>
      <c r="S78" s="89"/>
      <c r="T78" s="76"/>
      <c r="U78" s="76"/>
      <c r="V78" s="79"/>
      <c r="W78" s="79"/>
      <c r="X78" s="304"/>
      <c r="Y78" s="305"/>
      <c r="Z78" s="78"/>
      <c r="AA78" s="81"/>
      <c r="AB78" s="81"/>
      <c r="AC78" s="306"/>
      <c r="AD78" s="306"/>
      <c r="AE78" s="79"/>
      <c r="AF78" s="307"/>
      <c r="AG78" s="307"/>
      <c r="AH78" s="308"/>
      <c r="AI78" s="309"/>
      <c r="AJ78" s="79"/>
      <c r="AK78" s="79"/>
      <c r="AL78" s="79"/>
      <c r="AM78" s="79"/>
      <c r="AN78" s="79"/>
      <c r="AO78" s="79"/>
      <c r="AP78" s="79"/>
      <c r="AQ78" s="79"/>
      <c r="AR78" s="79"/>
      <c r="AS78" s="79"/>
      <c r="AT78" s="79"/>
      <c r="AU78" s="79"/>
      <c r="AV78" s="79"/>
      <c r="AW78" s="79"/>
      <c r="AX78" s="79"/>
      <c r="AY78" s="79"/>
      <c r="AZ78" s="310"/>
      <c r="BA78" s="310"/>
      <c r="BB78" s="310"/>
      <c r="BC78" s="310"/>
      <c r="BD78" s="217"/>
      <c r="BE78" s="94"/>
      <c r="BF78" s="94"/>
      <c r="BG78" s="217"/>
      <c r="BH78" s="94"/>
      <c r="BI78" s="217"/>
      <c r="BJ78" s="217"/>
      <c r="BK78" s="96"/>
      <c r="BL78" s="96"/>
      <c r="BQ78" s="96"/>
      <c r="BR78" s="96"/>
      <c r="BS78" s="96"/>
      <c r="BT78" s="96"/>
      <c r="BV78" s="96"/>
      <c r="BW78" s="72"/>
      <c r="BX78" s="72"/>
      <c r="CB78" s="98"/>
      <c r="CC78" s="99"/>
      <c r="CD78" s="99"/>
      <c r="CE78" s="84"/>
      <c r="CF78" s="84"/>
    </row>
    <row r="79" spans="1:84" x14ac:dyDescent="0.2">
      <c r="A79" s="74"/>
      <c r="B79" s="74"/>
      <c r="C79" s="49"/>
      <c r="D79" s="172"/>
      <c r="E79" s="76"/>
      <c r="F79" s="76"/>
      <c r="G79" s="119"/>
      <c r="H79" s="87"/>
      <c r="I79" s="77"/>
      <c r="J79" s="77"/>
      <c r="K79" s="88"/>
      <c r="L79" s="79"/>
      <c r="M79" s="76"/>
      <c r="N79" s="255"/>
      <c r="O79" s="255"/>
      <c r="P79" s="255"/>
      <c r="Q79" s="255"/>
      <c r="R79" s="81"/>
      <c r="S79" s="89"/>
      <c r="T79" s="76"/>
      <c r="U79" s="76"/>
      <c r="V79" s="79"/>
      <c r="W79" s="79"/>
      <c r="X79" s="304"/>
      <c r="Y79" s="305"/>
      <c r="Z79" s="78"/>
      <c r="AA79" s="81"/>
      <c r="AB79" s="81"/>
      <c r="AC79" s="306"/>
      <c r="AD79" s="306"/>
      <c r="AE79" s="79"/>
      <c r="AF79" s="307"/>
      <c r="AG79" s="307"/>
      <c r="AH79" s="308"/>
      <c r="AI79" s="309"/>
      <c r="AJ79" s="79"/>
      <c r="AK79" s="79"/>
      <c r="AL79" s="79"/>
      <c r="AM79" s="79"/>
      <c r="AN79" s="79"/>
      <c r="AO79" s="79"/>
      <c r="AP79" s="79"/>
      <c r="AQ79" s="79"/>
      <c r="AR79" s="79"/>
      <c r="AS79" s="79"/>
      <c r="AT79" s="79"/>
      <c r="AU79" s="79"/>
      <c r="AV79" s="79"/>
      <c r="AW79" s="79"/>
      <c r="AX79" s="79"/>
      <c r="AY79" s="79"/>
      <c r="AZ79" s="310"/>
      <c r="BA79" s="310"/>
      <c r="BB79" s="310"/>
      <c r="BC79" s="310"/>
      <c r="BD79" s="217"/>
      <c r="BE79" s="94"/>
      <c r="BF79" s="94"/>
      <c r="BG79" s="217"/>
      <c r="BH79" s="94"/>
      <c r="BI79" s="217"/>
      <c r="BJ79" s="217"/>
      <c r="BK79" s="96"/>
      <c r="BL79" s="96"/>
      <c r="BQ79" s="96"/>
      <c r="BR79" s="96"/>
      <c r="BS79" s="96"/>
      <c r="BT79" s="96"/>
      <c r="BV79" s="96"/>
      <c r="BW79" s="72"/>
      <c r="BX79" s="72"/>
      <c r="CB79" s="98"/>
      <c r="CC79" s="99"/>
      <c r="CD79" s="99"/>
      <c r="CE79" s="84"/>
      <c r="CF79" s="84"/>
    </row>
    <row r="80" spans="1:84" ht="29.1" customHeight="1" x14ac:dyDescent="0.2">
      <c r="A80" s="74"/>
      <c r="B80" s="74"/>
      <c r="C80" s="49"/>
      <c r="D80" s="172"/>
      <c r="E80" s="76"/>
      <c r="F80" s="76"/>
      <c r="G80" s="119"/>
      <c r="H80" s="87"/>
      <c r="I80" s="77"/>
      <c r="J80" s="77"/>
      <c r="K80" s="88"/>
      <c r="L80" s="79"/>
      <c r="M80" s="76"/>
      <c r="N80" s="255"/>
      <c r="O80" s="255"/>
      <c r="P80" s="255"/>
      <c r="Q80" s="255"/>
      <c r="R80" s="81"/>
      <c r="S80" s="89"/>
      <c r="T80" s="76"/>
      <c r="U80" s="76"/>
      <c r="V80" s="79"/>
      <c r="W80" s="79"/>
      <c r="X80" s="304"/>
      <c r="Y80" s="305"/>
      <c r="Z80" s="78"/>
      <c r="AA80" s="81"/>
      <c r="AB80" s="81"/>
      <c r="AC80" s="306"/>
      <c r="AD80" s="306"/>
      <c r="AE80" s="79"/>
      <c r="AF80" s="307"/>
      <c r="AG80" s="307"/>
      <c r="AH80" s="308"/>
      <c r="AI80" s="309"/>
      <c r="AJ80" s="79"/>
      <c r="AK80" s="79"/>
      <c r="AL80" s="79"/>
      <c r="AM80" s="79"/>
      <c r="AN80" s="79"/>
      <c r="AO80" s="79"/>
      <c r="AP80" s="79"/>
      <c r="AQ80" s="79"/>
      <c r="AR80" s="79"/>
      <c r="AS80" s="79"/>
      <c r="AT80" s="79"/>
      <c r="AU80" s="79"/>
      <c r="AV80" s="79"/>
      <c r="AW80" s="79"/>
      <c r="AX80" s="79"/>
      <c r="AY80" s="79"/>
      <c r="AZ80" s="310"/>
      <c r="BA80" s="310"/>
      <c r="BB80" s="310"/>
      <c r="BC80" s="310"/>
      <c r="BD80" s="217"/>
      <c r="BE80" s="94"/>
      <c r="BF80" s="94"/>
      <c r="BG80" s="217"/>
      <c r="BH80" s="94"/>
      <c r="BI80" s="217"/>
      <c r="BJ80" s="217"/>
      <c r="BK80" s="96"/>
      <c r="BL80" s="96"/>
      <c r="BQ80" s="96"/>
      <c r="BR80" s="96"/>
      <c r="BS80" s="96"/>
      <c r="BT80" s="96"/>
      <c r="BV80" s="96"/>
      <c r="BW80" s="72"/>
      <c r="BX80" s="72"/>
      <c r="CB80" s="98"/>
      <c r="CC80" s="99"/>
      <c r="CD80" s="99"/>
      <c r="CE80" s="84"/>
      <c r="CF80" s="84"/>
    </row>
    <row r="81" spans="1:84" x14ac:dyDescent="0.2">
      <c r="A81" s="74"/>
      <c r="B81" s="74"/>
      <c r="C81" s="49"/>
      <c r="D81" s="172"/>
      <c r="E81" s="76"/>
      <c r="F81" s="76"/>
      <c r="G81" s="119"/>
      <c r="H81" s="87"/>
      <c r="I81" s="77"/>
      <c r="J81" s="77"/>
      <c r="K81" s="88"/>
      <c r="L81" s="79"/>
      <c r="M81" s="76"/>
      <c r="N81" s="255"/>
      <c r="O81" s="255"/>
      <c r="P81" s="255"/>
      <c r="Q81" s="255"/>
      <c r="R81" s="81"/>
      <c r="S81" s="89"/>
      <c r="T81" s="76"/>
      <c r="U81" s="76"/>
      <c r="V81" s="79"/>
      <c r="W81" s="79"/>
      <c r="X81" s="304"/>
      <c r="Y81" s="305"/>
      <c r="Z81" s="78"/>
      <c r="AA81" s="81"/>
      <c r="AB81" s="81"/>
      <c r="AC81" s="306"/>
      <c r="AD81" s="306"/>
      <c r="AE81" s="79"/>
      <c r="AF81" s="307"/>
      <c r="AG81" s="307"/>
      <c r="AH81" s="308"/>
      <c r="AI81" s="309"/>
      <c r="AJ81" s="79"/>
      <c r="AK81" s="79"/>
      <c r="AL81" s="79"/>
      <c r="AM81" s="79"/>
      <c r="AN81" s="79"/>
      <c r="AO81" s="79"/>
      <c r="AP81" s="79"/>
      <c r="AQ81" s="79"/>
      <c r="AR81" s="79"/>
      <c r="AS81" s="79"/>
      <c r="AT81" s="79"/>
      <c r="AU81" s="79"/>
      <c r="AV81" s="79"/>
      <c r="AW81" s="79"/>
      <c r="AX81" s="79"/>
      <c r="AY81" s="79"/>
      <c r="AZ81" s="310"/>
      <c r="BA81" s="310"/>
      <c r="BB81" s="310"/>
      <c r="BC81" s="310"/>
      <c r="BD81" s="217"/>
      <c r="BE81" s="94"/>
      <c r="BF81" s="94"/>
      <c r="BG81" s="217"/>
      <c r="BH81" s="94"/>
      <c r="BI81" s="217"/>
      <c r="BJ81" s="217"/>
      <c r="BK81" s="96"/>
      <c r="BL81" s="96"/>
      <c r="BQ81" s="96"/>
      <c r="BR81" s="96"/>
      <c r="BS81" s="96"/>
      <c r="BT81" s="96"/>
      <c r="BV81" s="96"/>
      <c r="BW81" s="72"/>
      <c r="BX81" s="72"/>
      <c r="CB81" s="98"/>
      <c r="CC81" s="99"/>
      <c r="CD81" s="99"/>
      <c r="CE81" s="84"/>
      <c r="CF81" s="84"/>
    </row>
    <row r="82" spans="1:84" x14ac:dyDescent="0.2">
      <c r="A82" s="74"/>
      <c r="B82" s="74"/>
      <c r="C82" s="49"/>
      <c r="D82" s="172"/>
      <c r="E82" s="76"/>
      <c r="F82" s="76"/>
      <c r="G82" s="119"/>
      <c r="H82" s="87"/>
      <c r="I82" s="77"/>
      <c r="J82" s="77"/>
      <c r="K82" s="88"/>
      <c r="L82" s="79"/>
      <c r="M82" s="76"/>
      <c r="N82" s="255"/>
      <c r="O82" s="255"/>
      <c r="P82" s="255"/>
      <c r="Q82" s="255"/>
      <c r="R82" s="81"/>
      <c r="S82" s="89"/>
      <c r="T82" s="76"/>
      <c r="U82" s="76"/>
      <c r="V82" s="79"/>
      <c r="W82" s="79"/>
      <c r="X82" s="304"/>
      <c r="Y82" s="305"/>
      <c r="Z82" s="78"/>
      <c r="AA82" s="81"/>
      <c r="AB82" s="81"/>
      <c r="AC82" s="306"/>
      <c r="AD82" s="306"/>
      <c r="AE82" s="79"/>
      <c r="AF82" s="307"/>
      <c r="AG82" s="307"/>
      <c r="AH82" s="308"/>
      <c r="AI82" s="309"/>
      <c r="AJ82" s="79"/>
      <c r="AK82" s="79"/>
      <c r="AL82" s="79"/>
      <c r="AM82" s="79"/>
      <c r="AN82" s="79"/>
      <c r="AO82" s="79"/>
      <c r="AP82" s="79"/>
      <c r="AQ82" s="79"/>
      <c r="AR82" s="79"/>
      <c r="AS82" s="79"/>
      <c r="AT82" s="79"/>
      <c r="AU82" s="79"/>
      <c r="AV82" s="79"/>
      <c r="AW82" s="79"/>
      <c r="AX82" s="79"/>
      <c r="AY82" s="79"/>
      <c r="AZ82" s="310"/>
      <c r="BA82" s="310"/>
      <c r="BB82" s="310"/>
      <c r="BC82" s="310"/>
      <c r="BD82" s="217"/>
      <c r="BE82" s="94"/>
      <c r="BF82" s="94"/>
      <c r="BG82" s="217"/>
      <c r="BH82" s="94"/>
      <c r="BI82" s="217"/>
      <c r="BJ82" s="217"/>
      <c r="BK82" s="96"/>
      <c r="BL82" s="96"/>
      <c r="BQ82" s="96"/>
      <c r="BR82" s="96"/>
      <c r="BS82" s="96"/>
      <c r="BT82" s="96"/>
      <c r="BV82" s="96"/>
      <c r="BW82" s="72"/>
      <c r="BX82" s="72"/>
      <c r="CB82" s="98"/>
      <c r="CC82" s="99"/>
      <c r="CD82" s="99"/>
      <c r="CE82" s="84"/>
      <c r="CF82" s="84"/>
    </row>
    <row r="83" spans="1:84" ht="29.1" customHeight="1" x14ac:dyDescent="0.2">
      <c r="A83" s="74"/>
      <c r="B83" s="74"/>
      <c r="C83" s="49"/>
      <c r="D83" s="172"/>
      <c r="E83" s="76"/>
      <c r="F83" s="76"/>
      <c r="G83" s="119"/>
      <c r="H83" s="87"/>
      <c r="I83" s="77"/>
      <c r="J83" s="77"/>
      <c r="K83" s="88"/>
      <c r="L83" s="79"/>
      <c r="M83" s="76"/>
      <c r="N83" s="255"/>
      <c r="O83" s="255"/>
      <c r="P83" s="255"/>
      <c r="Q83" s="255"/>
      <c r="R83" s="81"/>
      <c r="S83" s="89"/>
      <c r="T83" s="76"/>
      <c r="U83" s="76"/>
      <c r="V83" s="79"/>
      <c r="W83" s="79"/>
      <c r="X83" s="304"/>
      <c r="Y83" s="305"/>
      <c r="Z83" s="78"/>
      <c r="AA83" s="81"/>
      <c r="AB83" s="81"/>
      <c r="AC83" s="306"/>
      <c r="AD83" s="306"/>
      <c r="AE83" s="79"/>
      <c r="AF83" s="307"/>
      <c r="AG83" s="307"/>
      <c r="AH83" s="308"/>
      <c r="AI83" s="309"/>
      <c r="AJ83" s="79"/>
      <c r="AK83" s="79"/>
      <c r="AL83" s="79"/>
      <c r="AM83" s="79"/>
      <c r="AN83" s="79"/>
      <c r="AO83" s="79"/>
      <c r="AP83" s="79"/>
      <c r="AQ83" s="79"/>
      <c r="AR83" s="79"/>
      <c r="AS83" s="79"/>
      <c r="AT83" s="79"/>
      <c r="AU83" s="79"/>
      <c r="AV83" s="79"/>
      <c r="AW83" s="79"/>
      <c r="AX83" s="79"/>
      <c r="AY83" s="79"/>
      <c r="AZ83" s="310"/>
      <c r="BA83" s="310"/>
      <c r="BB83" s="310"/>
      <c r="BC83" s="310"/>
      <c r="BD83" s="217"/>
      <c r="BE83" s="94"/>
      <c r="BF83" s="94"/>
      <c r="BG83" s="217"/>
      <c r="BH83" s="94"/>
      <c r="BI83" s="217"/>
      <c r="BJ83" s="217"/>
      <c r="BK83" s="96"/>
      <c r="BL83" s="96"/>
      <c r="BQ83" s="96"/>
      <c r="BR83" s="96"/>
      <c r="BS83" s="96"/>
      <c r="BT83" s="96"/>
      <c r="BV83" s="96"/>
      <c r="BW83" s="72"/>
      <c r="BX83" s="72"/>
      <c r="CB83" s="98"/>
      <c r="CC83" s="99"/>
      <c r="CD83" s="99"/>
      <c r="CE83" s="84"/>
      <c r="CF83" s="84"/>
    </row>
    <row r="84" spans="1:84" ht="29.1" customHeight="1" x14ac:dyDescent="0.2">
      <c r="A84" s="74"/>
      <c r="B84" s="74"/>
      <c r="C84" s="49"/>
      <c r="D84" s="172"/>
      <c r="E84" s="76"/>
      <c r="F84" s="76"/>
      <c r="G84" s="119"/>
      <c r="H84" s="87"/>
      <c r="I84" s="77"/>
      <c r="J84" s="77"/>
      <c r="K84" s="88"/>
      <c r="L84" s="79"/>
      <c r="M84" s="76"/>
      <c r="N84" s="255"/>
      <c r="O84" s="255"/>
      <c r="P84" s="255"/>
      <c r="Q84" s="255"/>
      <c r="R84" s="81"/>
      <c r="S84" s="89"/>
      <c r="T84" s="76"/>
      <c r="U84" s="76"/>
      <c r="V84" s="79"/>
      <c r="W84" s="79"/>
      <c r="X84" s="304"/>
      <c r="Y84" s="305"/>
      <c r="Z84" s="78"/>
      <c r="AA84" s="81"/>
      <c r="AB84" s="81"/>
      <c r="AC84" s="306"/>
      <c r="AD84" s="306"/>
      <c r="AE84" s="79"/>
      <c r="AF84" s="307"/>
      <c r="AG84" s="307"/>
      <c r="AH84" s="308"/>
      <c r="AI84" s="309"/>
      <c r="AJ84" s="79"/>
      <c r="AK84" s="79"/>
      <c r="AL84" s="79"/>
      <c r="AM84" s="79"/>
      <c r="AN84" s="79"/>
      <c r="AO84" s="79"/>
      <c r="AP84" s="79"/>
      <c r="AQ84" s="79"/>
      <c r="AR84" s="79"/>
      <c r="AS84" s="79"/>
      <c r="AT84" s="79"/>
      <c r="AU84" s="79"/>
      <c r="AV84" s="79"/>
      <c r="AW84" s="79"/>
      <c r="AX84" s="79"/>
      <c r="AY84" s="79"/>
      <c r="AZ84" s="310"/>
      <c r="BA84" s="310"/>
      <c r="BB84" s="310"/>
      <c r="BC84" s="310"/>
      <c r="BD84" s="217"/>
      <c r="BE84" s="94"/>
      <c r="BF84" s="94"/>
      <c r="BG84" s="217"/>
      <c r="BH84" s="94"/>
      <c r="BI84" s="217"/>
      <c r="BJ84" s="217"/>
      <c r="BK84" s="96"/>
      <c r="BL84" s="96"/>
      <c r="BQ84" s="96"/>
      <c r="BR84" s="96"/>
      <c r="BS84" s="96"/>
      <c r="BT84" s="96"/>
      <c r="BV84" s="96"/>
      <c r="BW84" s="72"/>
      <c r="BX84" s="72"/>
      <c r="CB84" s="98"/>
      <c r="CC84" s="99"/>
      <c r="CD84" s="99"/>
      <c r="CE84" s="84"/>
      <c r="CF84" s="84"/>
    </row>
    <row r="85" spans="1:84" x14ac:dyDescent="0.2">
      <c r="A85" s="74"/>
      <c r="B85" s="74"/>
      <c r="C85" s="49"/>
      <c r="D85" s="172"/>
      <c r="E85" s="76"/>
      <c r="F85" s="76"/>
      <c r="G85" s="119"/>
      <c r="H85" s="87"/>
      <c r="I85" s="77"/>
      <c r="J85" s="77"/>
      <c r="K85" s="88"/>
      <c r="L85" s="79"/>
      <c r="M85" s="76"/>
      <c r="N85" s="255"/>
      <c r="O85" s="255"/>
      <c r="P85" s="255"/>
      <c r="Q85" s="255"/>
      <c r="R85" s="81"/>
      <c r="S85" s="89"/>
      <c r="T85" s="76"/>
      <c r="U85" s="76"/>
      <c r="V85" s="79"/>
      <c r="W85" s="79"/>
      <c r="X85" s="304"/>
      <c r="Y85" s="305"/>
      <c r="Z85" s="78"/>
      <c r="AA85" s="81"/>
      <c r="AB85" s="81"/>
      <c r="AC85" s="306"/>
      <c r="AD85" s="306"/>
      <c r="AE85" s="79"/>
      <c r="AF85" s="307"/>
      <c r="AG85" s="307"/>
      <c r="AH85" s="308"/>
      <c r="AI85" s="309"/>
      <c r="AJ85" s="79"/>
      <c r="AK85" s="79"/>
      <c r="AL85" s="79"/>
      <c r="AM85" s="79"/>
      <c r="AN85" s="79"/>
      <c r="AO85" s="79"/>
      <c r="AP85" s="79"/>
      <c r="AQ85" s="79"/>
      <c r="AR85" s="79"/>
      <c r="AS85" s="79"/>
      <c r="AT85" s="79"/>
      <c r="AU85" s="79"/>
      <c r="AV85" s="79"/>
      <c r="AW85" s="79"/>
      <c r="AX85" s="79"/>
      <c r="AY85" s="79"/>
      <c r="AZ85" s="310"/>
      <c r="BA85" s="310"/>
      <c r="BB85" s="310"/>
      <c r="BC85" s="310"/>
      <c r="BD85" s="217"/>
      <c r="BE85" s="94"/>
      <c r="BF85" s="94"/>
      <c r="BG85" s="217"/>
      <c r="BH85" s="94"/>
      <c r="BI85" s="217"/>
      <c r="BJ85" s="217"/>
      <c r="BK85" s="96"/>
      <c r="BL85" s="96"/>
      <c r="BQ85" s="96"/>
      <c r="BR85" s="96"/>
      <c r="BS85" s="96"/>
      <c r="BT85" s="96"/>
      <c r="BV85" s="96"/>
      <c r="BW85" s="72"/>
      <c r="BX85" s="72"/>
      <c r="CB85" s="98"/>
      <c r="CC85" s="99"/>
      <c r="CD85" s="99"/>
      <c r="CE85" s="84"/>
      <c r="CF85" s="84"/>
    </row>
    <row r="86" spans="1:84" ht="14.45" customHeight="1" x14ac:dyDescent="0.25">
      <c r="A86" s="74"/>
      <c r="B86" s="74"/>
      <c r="C86" s="49"/>
      <c r="D86" s="172"/>
      <c r="E86" s="76"/>
      <c r="F86" s="97"/>
      <c r="G86" s="218"/>
      <c r="H86" s="87"/>
      <c r="I86" s="77"/>
      <c r="J86" s="77"/>
      <c r="K86" s="88"/>
      <c r="L86" s="79"/>
      <c r="M86" s="76"/>
      <c r="N86" s="255"/>
      <c r="O86" s="255"/>
      <c r="P86" s="255"/>
      <c r="Q86" s="255"/>
      <c r="R86" s="81"/>
      <c r="S86" s="89"/>
      <c r="T86" s="76"/>
      <c r="U86" s="76"/>
      <c r="V86" s="79"/>
      <c r="W86" s="79"/>
      <c r="X86" s="304"/>
      <c r="Y86" s="305"/>
      <c r="Z86" s="78"/>
      <c r="AA86" s="81"/>
      <c r="AB86" s="81"/>
      <c r="AC86" s="306"/>
      <c r="AD86" s="306"/>
      <c r="AE86" s="79"/>
      <c r="AF86" s="307"/>
      <c r="AG86" s="307"/>
      <c r="AH86" s="308"/>
      <c r="AI86" s="309"/>
      <c r="AJ86" s="79"/>
      <c r="AK86" s="79"/>
      <c r="AL86" s="79"/>
      <c r="AM86" s="79"/>
      <c r="AN86" s="79"/>
      <c r="AO86" s="79"/>
      <c r="AP86" s="79"/>
      <c r="AQ86" s="79"/>
      <c r="AR86" s="79"/>
      <c r="AS86" s="79"/>
      <c r="AT86" s="79"/>
      <c r="AU86" s="79"/>
      <c r="AV86" s="79"/>
      <c r="AW86" s="79"/>
      <c r="AX86" s="79"/>
      <c r="AY86" s="79"/>
      <c r="AZ86" s="310"/>
      <c r="BA86" s="310"/>
      <c r="BB86" s="310"/>
      <c r="BC86" s="310"/>
      <c r="BD86" s="217"/>
      <c r="BE86" s="94"/>
      <c r="BF86" s="94"/>
      <c r="BG86" s="217"/>
      <c r="BH86" s="94"/>
      <c r="BI86" s="217"/>
      <c r="BJ86" s="217"/>
      <c r="BK86" s="96"/>
      <c r="BL86" s="96"/>
      <c r="BQ86" s="96"/>
      <c r="BR86" s="96"/>
      <c r="BS86" s="96"/>
      <c r="BT86" s="96"/>
      <c r="BV86" s="96"/>
      <c r="BW86" s="72"/>
      <c r="BX86" s="72"/>
      <c r="CB86" s="98"/>
      <c r="CC86" s="99"/>
      <c r="CD86" s="99"/>
      <c r="CE86" s="84"/>
      <c r="CF86" s="84"/>
    </row>
    <row r="87" spans="1:84" ht="29.1" customHeight="1" x14ac:dyDescent="0.25">
      <c r="A87" s="74"/>
      <c r="B87" s="74"/>
      <c r="C87" s="49"/>
      <c r="D87" s="172"/>
      <c r="E87" s="76"/>
      <c r="F87" s="97"/>
      <c r="G87" s="218"/>
      <c r="H87" s="87"/>
      <c r="I87" s="77"/>
      <c r="J87" s="77"/>
      <c r="K87" s="88"/>
      <c r="L87" s="79"/>
      <c r="M87" s="76"/>
      <c r="N87" s="255"/>
      <c r="O87" s="255"/>
      <c r="P87" s="255"/>
      <c r="Q87" s="255"/>
      <c r="R87" s="81"/>
      <c r="S87" s="89"/>
      <c r="T87" s="76"/>
      <c r="U87" s="76"/>
      <c r="V87" s="79"/>
      <c r="W87" s="79"/>
      <c r="X87" s="304"/>
      <c r="Y87" s="305"/>
      <c r="Z87" s="78"/>
      <c r="AA87" s="81"/>
      <c r="AB87" s="81"/>
      <c r="AC87" s="306"/>
      <c r="AD87" s="306"/>
      <c r="AE87" s="79"/>
      <c r="AF87" s="307"/>
      <c r="AG87" s="307"/>
      <c r="AH87" s="308"/>
      <c r="AI87" s="309"/>
      <c r="AJ87" s="79"/>
      <c r="AK87" s="79"/>
      <c r="AL87" s="79"/>
      <c r="AM87" s="79"/>
      <c r="AN87" s="79"/>
      <c r="AO87" s="79"/>
      <c r="AP87" s="79"/>
      <c r="AQ87" s="79"/>
      <c r="AR87" s="79"/>
      <c r="AS87" s="79"/>
      <c r="AT87" s="79"/>
      <c r="AU87" s="79"/>
      <c r="AV87" s="79"/>
      <c r="AW87" s="79"/>
      <c r="AX87" s="79"/>
      <c r="AY87" s="79"/>
      <c r="AZ87" s="310"/>
      <c r="BA87" s="310"/>
      <c r="BB87" s="310"/>
      <c r="BC87" s="310"/>
      <c r="BD87" s="217"/>
      <c r="BE87" s="94"/>
      <c r="BF87" s="94"/>
      <c r="BG87" s="217"/>
      <c r="BH87" s="94"/>
      <c r="BI87" s="217"/>
      <c r="BJ87" s="217"/>
      <c r="BK87" s="96"/>
      <c r="BL87" s="96"/>
      <c r="BQ87" s="96"/>
      <c r="BR87" s="96"/>
      <c r="BS87" s="96"/>
      <c r="BT87" s="96"/>
      <c r="BV87" s="96"/>
      <c r="BW87" s="72"/>
      <c r="BX87" s="72"/>
      <c r="CB87" s="98"/>
      <c r="CC87" s="99"/>
      <c r="CD87" s="99"/>
      <c r="CE87" s="84"/>
      <c r="CF87" s="84"/>
    </row>
    <row r="88" spans="1:84" ht="14.45" customHeight="1" x14ac:dyDescent="0.25">
      <c r="A88" s="74"/>
      <c r="B88" s="74"/>
      <c r="C88" s="49"/>
      <c r="D88" s="172"/>
      <c r="E88" s="76"/>
      <c r="F88" s="97"/>
      <c r="G88" s="218"/>
      <c r="H88" s="87"/>
      <c r="I88" s="77"/>
      <c r="J88" s="77"/>
      <c r="K88" s="88"/>
      <c r="L88" s="79"/>
      <c r="M88" s="76"/>
      <c r="N88" s="255"/>
      <c r="O88" s="255"/>
      <c r="P88" s="255"/>
      <c r="Q88" s="255"/>
      <c r="R88" s="81"/>
      <c r="S88" s="89"/>
      <c r="T88" s="76"/>
      <c r="U88" s="76"/>
      <c r="V88" s="79"/>
      <c r="W88" s="79"/>
      <c r="X88" s="304"/>
      <c r="Y88" s="305"/>
      <c r="Z88" s="78"/>
      <c r="AA88" s="81"/>
      <c r="AB88" s="81"/>
      <c r="AC88" s="306"/>
      <c r="AD88" s="306"/>
      <c r="AE88" s="79"/>
      <c r="AF88" s="307"/>
      <c r="AG88" s="307"/>
      <c r="AH88" s="308"/>
      <c r="AI88" s="309"/>
      <c r="AJ88" s="79"/>
      <c r="AK88" s="79"/>
      <c r="AL88" s="79"/>
      <c r="AM88" s="79"/>
      <c r="AN88" s="79"/>
      <c r="AO88" s="79"/>
      <c r="AP88" s="79"/>
      <c r="AQ88" s="79"/>
      <c r="AR88" s="79"/>
      <c r="AS88" s="79"/>
      <c r="AT88" s="79"/>
      <c r="AU88" s="79"/>
      <c r="AV88" s="79"/>
      <c r="AW88" s="79"/>
      <c r="AX88" s="79"/>
      <c r="AY88" s="79"/>
      <c r="AZ88" s="310"/>
      <c r="BA88" s="310"/>
      <c r="BB88" s="310"/>
      <c r="BC88" s="310"/>
      <c r="BD88" s="217"/>
      <c r="BE88" s="94"/>
      <c r="BF88" s="94"/>
      <c r="BG88" s="217"/>
      <c r="BH88" s="94"/>
      <c r="BI88" s="217"/>
      <c r="BJ88" s="217"/>
      <c r="BK88" s="96"/>
      <c r="BL88" s="96"/>
      <c r="BQ88" s="96"/>
      <c r="BR88" s="96"/>
      <c r="BS88" s="96"/>
      <c r="BT88" s="96"/>
      <c r="BV88" s="96"/>
      <c r="BW88" s="72"/>
      <c r="BX88" s="72"/>
      <c r="CB88" s="98"/>
      <c r="CC88" s="99"/>
      <c r="CD88" s="99"/>
      <c r="CE88" s="84"/>
      <c r="CF88" s="84"/>
    </row>
    <row r="89" spans="1:84" x14ac:dyDescent="0.25">
      <c r="A89" s="74"/>
      <c r="B89" s="74"/>
      <c r="C89" s="49"/>
      <c r="D89" s="172"/>
      <c r="E89" s="76"/>
      <c r="F89" s="97"/>
      <c r="G89" s="218"/>
      <c r="H89" s="87"/>
      <c r="I89" s="77"/>
      <c r="J89" s="77"/>
      <c r="K89" s="88"/>
      <c r="L89" s="79"/>
      <c r="M89" s="76"/>
      <c r="N89" s="255"/>
      <c r="O89" s="255"/>
      <c r="P89" s="255"/>
      <c r="Q89" s="255"/>
      <c r="R89" s="81"/>
      <c r="S89" s="89"/>
      <c r="T89" s="76"/>
      <c r="U89" s="76"/>
      <c r="V89" s="79"/>
      <c r="W89" s="79"/>
      <c r="X89" s="304"/>
      <c r="Y89" s="305"/>
      <c r="Z89" s="78"/>
      <c r="AA89" s="81"/>
      <c r="AB89" s="81"/>
      <c r="AC89" s="306"/>
      <c r="AD89" s="306"/>
      <c r="AE89" s="79"/>
      <c r="AF89" s="307"/>
      <c r="AG89" s="307"/>
      <c r="AH89" s="308"/>
      <c r="AI89" s="309"/>
      <c r="AJ89" s="79"/>
      <c r="AK89" s="79"/>
      <c r="AL89" s="79"/>
      <c r="AM89" s="79"/>
      <c r="AN89" s="79"/>
      <c r="AO89" s="79"/>
      <c r="AP89" s="79"/>
      <c r="AQ89" s="79"/>
      <c r="AR89" s="79"/>
      <c r="AS89" s="79"/>
      <c r="AT89" s="79"/>
      <c r="AU89" s="79"/>
      <c r="AV89" s="79"/>
      <c r="AW89" s="79"/>
      <c r="AX89" s="79"/>
      <c r="AY89" s="79"/>
      <c r="AZ89" s="310"/>
      <c r="BA89" s="310"/>
      <c r="BB89" s="310"/>
      <c r="BC89" s="310"/>
      <c r="BD89" s="217"/>
      <c r="BE89" s="94"/>
      <c r="BF89" s="94"/>
      <c r="BG89" s="217"/>
      <c r="BH89" s="94"/>
      <c r="BI89" s="217"/>
      <c r="BJ89" s="217"/>
      <c r="BK89" s="96"/>
      <c r="BL89" s="96"/>
      <c r="BQ89" s="96"/>
      <c r="BR89" s="96"/>
      <c r="BS89" s="96"/>
      <c r="BT89" s="96"/>
      <c r="BV89" s="96"/>
      <c r="BW89" s="72"/>
      <c r="BX89" s="72"/>
      <c r="CB89" s="98"/>
      <c r="CC89" s="99"/>
      <c r="CD89" s="99"/>
      <c r="CE89" s="84"/>
      <c r="CF89" s="84"/>
    </row>
    <row r="90" spans="1:84" x14ac:dyDescent="0.25">
      <c r="A90" s="74"/>
      <c r="B90" s="74"/>
      <c r="C90" s="49"/>
      <c r="D90" s="172"/>
      <c r="E90" s="76"/>
      <c r="F90" s="76"/>
      <c r="G90" s="218"/>
      <c r="H90" s="87"/>
      <c r="I90" s="77"/>
      <c r="J90" s="77"/>
      <c r="K90" s="88"/>
      <c r="L90" s="79"/>
      <c r="M90" s="76"/>
      <c r="N90" s="255"/>
      <c r="O90" s="255"/>
      <c r="P90" s="255"/>
      <c r="Q90" s="255"/>
      <c r="R90" s="81"/>
      <c r="S90" s="89"/>
      <c r="T90" s="76"/>
      <c r="U90" s="76"/>
      <c r="V90" s="79"/>
      <c r="W90" s="79"/>
      <c r="X90" s="304"/>
      <c r="Y90" s="305"/>
      <c r="Z90" s="78"/>
      <c r="AA90" s="81"/>
      <c r="AB90" s="81"/>
      <c r="AC90" s="306"/>
      <c r="AD90" s="306"/>
      <c r="AE90" s="79"/>
      <c r="AF90" s="307"/>
      <c r="AG90" s="307"/>
      <c r="AH90" s="308"/>
      <c r="AI90" s="309"/>
      <c r="AJ90" s="79"/>
      <c r="AK90" s="79"/>
      <c r="AL90" s="79"/>
      <c r="AM90" s="79"/>
      <c r="AN90" s="79"/>
      <c r="AO90" s="79"/>
      <c r="AP90" s="79"/>
      <c r="AQ90" s="79"/>
      <c r="AR90" s="79"/>
      <c r="AS90" s="79"/>
      <c r="AT90" s="79"/>
      <c r="AU90" s="79"/>
      <c r="AV90" s="79"/>
      <c r="AW90" s="79"/>
      <c r="AX90" s="79"/>
      <c r="AY90" s="79"/>
      <c r="AZ90" s="310"/>
      <c r="BA90" s="310"/>
      <c r="BB90" s="310"/>
      <c r="BC90" s="310"/>
      <c r="BD90" s="217"/>
      <c r="BE90" s="94"/>
      <c r="BF90" s="94"/>
      <c r="BG90" s="217"/>
      <c r="BH90" s="94"/>
      <c r="BI90" s="217"/>
      <c r="BJ90" s="217"/>
      <c r="BK90" s="96"/>
      <c r="BL90" s="96"/>
      <c r="BQ90" s="96"/>
      <c r="BR90" s="96"/>
      <c r="BS90" s="96"/>
      <c r="BT90" s="96"/>
      <c r="BV90" s="96"/>
      <c r="BW90" s="72"/>
      <c r="BX90" s="72"/>
      <c r="CB90" s="98"/>
      <c r="CC90" s="99"/>
      <c r="CD90" s="99"/>
      <c r="CE90" s="84"/>
      <c r="CF90" s="84"/>
    </row>
    <row r="91" spans="1:84" ht="14.45" customHeight="1" x14ac:dyDescent="0.25">
      <c r="A91" s="74"/>
      <c r="B91" s="74"/>
      <c r="C91" s="49"/>
      <c r="D91" s="172"/>
      <c r="E91" s="76"/>
      <c r="F91" s="76"/>
      <c r="G91" s="218"/>
      <c r="H91" s="87"/>
      <c r="I91" s="77"/>
      <c r="J91" s="77"/>
      <c r="K91" s="88"/>
      <c r="L91" s="79"/>
      <c r="M91" s="76"/>
      <c r="N91" s="255"/>
      <c r="O91" s="255"/>
      <c r="P91" s="255"/>
      <c r="Q91" s="255"/>
      <c r="R91" s="81"/>
      <c r="S91" s="89"/>
      <c r="T91" s="76"/>
      <c r="U91" s="76"/>
      <c r="V91" s="79"/>
      <c r="W91" s="79"/>
      <c r="X91" s="304"/>
      <c r="Y91" s="305"/>
      <c r="Z91" s="78"/>
      <c r="AA91" s="81"/>
      <c r="AB91" s="81"/>
      <c r="AC91" s="306"/>
      <c r="AD91" s="306"/>
      <c r="AE91" s="79"/>
      <c r="AF91" s="307"/>
      <c r="AG91" s="307"/>
      <c r="AH91" s="308"/>
      <c r="AI91" s="309"/>
      <c r="AJ91" s="79"/>
      <c r="AK91" s="79"/>
      <c r="AL91" s="79"/>
      <c r="AM91" s="79"/>
      <c r="AN91" s="79"/>
      <c r="AO91" s="79"/>
      <c r="AP91" s="79"/>
      <c r="AQ91" s="79"/>
      <c r="AR91" s="79"/>
      <c r="AS91" s="79"/>
      <c r="AT91" s="79"/>
      <c r="AU91" s="79"/>
      <c r="AV91" s="79"/>
      <c r="AW91" s="79"/>
      <c r="AX91" s="79"/>
      <c r="AY91" s="79"/>
      <c r="AZ91" s="310"/>
      <c r="BA91" s="310"/>
      <c r="BB91" s="310"/>
      <c r="BC91" s="310"/>
      <c r="BD91" s="217"/>
      <c r="BE91" s="94"/>
      <c r="BF91" s="94"/>
      <c r="BG91" s="217"/>
      <c r="BH91" s="94"/>
      <c r="BI91" s="217"/>
      <c r="BJ91" s="217"/>
      <c r="BK91" s="96"/>
      <c r="BL91" s="96"/>
      <c r="BQ91" s="96"/>
      <c r="BR91" s="96"/>
      <c r="BS91" s="96"/>
      <c r="BT91" s="96"/>
      <c r="BV91" s="96"/>
      <c r="BW91" s="72"/>
      <c r="BX91" s="72"/>
      <c r="CB91" s="98"/>
      <c r="CC91" s="99"/>
      <c r="CD91" s="99"/>
      <c r="CE91" s="84"/>
      <c r="CF91" s="84"/>
    </row>
    <row r="92" spans="1:84" ht="14.45" customHeight="1" x14ac:dyDescent="0.2">
      <c r="A92" s="74"/>
      <c r="B92" s="74"/>
      <c r="C92" s="49"/>
      <c r="D92" s="172"/>
      <c r="E92" s="290"/>
      <c r="F92" s="76"/>
      <c r="G92" s="119"/>
      <c r="H92" s="87"/>
      <c r="I92" s="77"/>
      <c r="J92" s="77"/>
      <c r="K92" s="88"/>
      <c r="L92" s="79"/>
      <c r="M92" s="76"/>
      <c r="N92" s="255"/>
      <c r="O92" s="255"/>
      <c r="P92" s="255"/>
      <c r="Q92" s="255"/>
      <c r="R92" s="81"/>
      <c r="S92" s="89"/>
      <c r="T92" s="75"/>
      <c r="U92" s="75"/>
      <c r="V92" s="79"/>
      <c r="W92" s="79"/>
      <c r="X92" s="304"/>
      <c r="Y92" s="305"/>
      <c r="Z92" s="78"/>
      <c r="AA92" s="81"/>
      <c r="AB92" s="81"/>
      <c r="AC92" s="306"/>
      <c r="AD92" s="306"/>
      <c r="AE92" s="79"/>
      <c r="AF92" s="307"/>
      <c r="AG92" s="307"/>
      <c r="AH92" s="308"/>
      <c r="AI92" s="309"/>
      <c r="AJ92" s="79"/>
      <c r="AK92" s="79"/>
      <c r="AL92" s="79"/>
      <c r="AM92" s="79"/>
      <c r="AN92" s="79"/>
      <c r="AO92" s="79"/>
      <c r="AP92" s="79"/>
      <c r="AQ92" s="79"/>
      <c r="AR92" s="79"/>
      <c r="AS92" s="79"/>
      <c r="AT92" s="79"/>
      <c r="AU92" s="79"/>
      <c r="AV92" s="79"/>
      <c r="AW92" s="79"/>
      <c r="AX92" s="79"/>
      <c r="AY92" s="79"/>
      <c r="AZ92" s="310"/>
      <c r="BA92" s="310"/>
      <c r="BB92" s="310"/>
      <c r="BC92" s="310"/>
      <c r="BD92" s="217"/>
      <c r="BE92" s="94"/>
      <c r="BF92" s="94"/>
      <c r="BG92" s="217"/>
      <c r="BH92" s="94"/>
      <c r="BI92" s="217"/>
      <c r="BJ92" s="217"/>
      <c r="BK92" s="96"/>
      <c r="BL92" s="96"/>
      <c r="BQ92" s="96"/>
      <c r="BR92" s="96"/>
      <c r="BS92" s="96"/>
      <c r="BT92" s="96"/>
      <c r="BV92" s="96"/>
      <c r="BW92" s="72"/>
      <c r="BX92" s="72"/>
      <c r="CB92" s="98"/>
      <c r="CC92" s="99"/>
      <c r="CD92" s="99"/>
      <c r="CE92" s="84"/>
      <c r="CF92" s="84"/>
    </row>
    <row r="93" spans="1:84" x14ac:dyDescent="0.2">
      <c r="A93" s="74"/>
      <c r="B93" s="74"/>
      <c r="C93" s="49"/>
      <c r="D93" s="172"/>
      <c r="E93" s="290"/>
      <c r="F93" s="76"/>
      <c r="G93" s="119"/>
      <c r="H93" s="87"/>
      <c r="I93" s="77"/>
      <c r="J93" s="77"/>
      <c r="K93" s="88"/>
      <c r="L93" s="79"/>
      <c r="M93" s="76"/>
      <c r="N93" s="255"/>
      <c r="O93" s="255"/>
      <c r="P93" s="255"/>
      <c r="Q93" s="255"/>
      <c r="R93" s="81"/>
      <c r="S93" s="89"/>
      <c r="T93" s="75"/>
      <c r="U93" s="75"/>
      <c r="V93" s="79"/>
      <c r="W93" s="79"/>
      <c r="X93" s="304"/>
      <c r="Y93" s="305"/>
      <c r="Z93" s="78"/>
      <c r="AA93" s="81"/>
      <c r="AB93" s="81"/>
      <c r="AC93" s="306"/>
      <c r="AD93" s="306"/>
      <c r="AE93" s="79"/>
      <c r="AF93" s="307"/>
      <c r="AG93" s="307"/>
      <c r="AH93" s="308"/>
      <c r="AI93" s="309"/>
      <c r="AJ93" s="79"/>
      <c r="AK93" s="79"/>
      <c r="AL93" s="79"/>
      <c r="AM93" s="79"/>
      <c r="AN93" s="79"/>
      <c r="AO93" s="79"/>
      <c r="AP93" s="79"/>
      <c r="AQ93" s="79"/>
      <c r="AR93" s="79"/>
      <c r="AS93" s="79"/>
      <c r="AT93" s="79"/>
      <c r="AU93" s="79"/>
      <c r="AV93" s="79"/>
      <c r="AW93" s="79"/>
      <c r="AX93" s="79"/>
      <c r="AY93" s="79"/>
      <c r="AZ93" s="310"/>
      <c r="BA93" s="310"/>
      <c r="BB93" s="310"/>
      <c r="BC93" s="310"/>
      <c r="BD93" s="217"/>
      <c r="BE93" s="94"/>
      <c r="BF93" s="94"/>
      <c r="BG93" s="217"/>
      <c r="BH93" s="94"/>
      <c r="BI93" s="217"/>
      <c r="BJ93" s="217"/>
      <c r="BK93" s="96"/>
      <c r="BL93" s="96"/>
      <c r="BQ93" s="96"/>
      <c r="BR93" s="96"/>
      <c r="BS93" s="96"/>
      <c r="BT93" s="96"/>
      <c r="BV93" s="96"/>
      <c r="BW93" s="72"/>
      <c r="BX93" s="72"/>
      <c r="CB93" s="98"/>
      <c r="CC93" s="99"/>
      <c r="CD93" s="99"/>
      <c r="CE93" s="84"/>
      <c r="CF93" s="84"/>
    </row>
    <row r="94" spans="1:84" x14ac:dyDescent="0.2">
      <c r="A94" s="74"/>
      <c r="B94" s="74"/>
      <c r="C94" s="49"/>
      <c r="D94" s="172"/>
      <c r="E94" s="76"/>
      <c r="F94" s="76"/>
      <c r="G94" s="119"/>
      <c r="H94" s="87"/>
      <c r="I94" s="77"/>
      <c r="J94" s="77"/>
      <c r="K94" s="88"/>
      <c r="L94" s="79"/>
      <c r="M94" s="76"/>
      <c r="N94" s="255"/>
      <c r="O94" s="255"/>
      <c r="P94" s="255"/>
      <c r="Q94" s="255"/>
      <c r="R94" s="81"/>
      <c r="S94" s="89"/>
      <c r="T94" s="76"/>
      <c r="U94" s="76"/>
      <c r="V94" s="79"/>
      <c r="W94" s="79"/>
      <c r="X94" s="304"/>
      <c r="Y94" s="305"/>
      <c r="Z94" s="78"/>
      <c r="AA94" s="81"/>
      <c r="AB94" s="81"/>
      <c r="AC94" s="306"/>
      <c r="AD94" s="306"/>
      <c r="AE94" s="79"/>
      <c r="AF94" s="307"/>
      <c r="AG94" s="307"/>
      <c r="AH94" s="308"/>
      <c r="AI94" s="309"/>
      <c r="AJ94" s="79"/>
      <c r="AK94" s="79"/>
      <c r="AL94" s="79"/>
      <c r="AM94" s="79"/>
      <c r="AN94" s="79"/>
      <c r="AO94" s="79"/>
      <c r="AP94" s="79"/>
      <c r="AQ94" s="79"/>
      <c r="AR94" s="79"/>
      <c r="AS94" s="79"/>
      <c r="AT94" s="79"/>
      <c r="AU94" s="79"/>
      <c r="AV94" s="79"/>
      <c r="AW94" s="79"/>
      <c r="AX94" s="79"/>
      <c r="AY94" s="79"/>
      <c r="AZ94" s="310"/>
      <c r="BA94" s="310"/>
      <c r="BB94" s="310"/>
      <c r="BC94" s="310"/>
      <c r="BD94" s="217"/>
      <c r="BE94" s="94"/>
      <c r="BF94" s="94"/>
      <c r="BG94" s="217"/>
      <c r="BH94" s="94"/>
      <c r="BI94" s="217"/>
      <c r="BJ94" s="217"/>
      <c r="BK94" s="96"/>
      <c r="BL94" s="96"/>
      <c r="BQ94" s="96"/>
      <c r="BR94" s="96"/>
      <c r="BS94" s="96"/>
      <c r="BT94" s="96"/>
      <c r="BV94" s="96"/>
      <c r="BW94" s="72"/>
      <c r="BX94" s="72"/>
      <c r="CB94" s="98"/>
      <c r="CC94" s="99"/>
      <c r="CD94" s="99"/>
      <c r="CE94" s="84"/>
      <c r="CF94" s="84"/>
    </row>
    <row r="95" spans="1:84" x14ac:dyDescent="0.2">
      <c r="A95" s="74"/>
      <c r="B95" s="74"/>
      <c r="C95" s="49"/>
      <c r="D95" s="172"/>
      <c r="E95" s="290"/>
      <c r="F95" s="76"/>
      <c r="G95" s="119"/>
      <c r="H95" s="87"/>
      <c r="I95" s="77"/>
      <c r="J95" s="77"/>
      <c r="K95" s="88"/>
      <c r="L95" s="79"/>
      <c r="M95" s="76"/>
      <c r="N95" s="255"/>
      <c r="O95" s="255"/>
      <c r="P95" s="255"/>
      <c r="Q95" s="255"/>
      <c r="R95" s="81"/>
      <c r="S95" s="89"/>
      <c r="T95" s="75"/>
      <c r="U95" s="76"/>
      <c r="V95" s="79"/>
      <c r="W95" s="79"/>
      <c r="X95" s="304"/>
      <c r="Y95" s="305"/>
      <c r="Z95" s="78"/>
      <c r="AA95" s="81"/>
      <c r="AB95" s="81"/>
      <c r="AC95" s="306"/>
      <c r="AD95" s="306"/>
      <c r="AE95" s="79"/>
      <c r="AF95" s="307"/>
      <c r="AG95" s="307"/>
      <c r="AH95" s="308"/>
      <c r="AI95" s="309"/>
      <c r="AJ95" s="79"/>
      <c r="AK95" s="79"/>
      <c r="AL95" s="79"/>
      <c r="AM95" s="79"/>
      <c r="AN95" s="79"/>
      <c r="AO95" s="79"/>
      <c r="AP95" s="79"/>
      <c r="AQ95" s="79"/>
      <c r="AR95" s="79"/>
      <c r="AS95" s="79"/>
      <c r="AT95" s="79"/>
      <c r="AU95" s="79"/>
      <c r="AV95" s="79"/>
      <c r="AW95" s="79"/>
      <c r="AX95" s="79"/>
      <c r="AY95" s="79"/>
      <c r="AZ95" s="310"/>
      <c r="BA95" s="310"/>
      <c r="BB95" s="310"/>
      <c r="BC95" s="310"/>
      <c r="BD95" s="217"/>
      <c r="BE95" s="94"/>
      <c r="BF95" s="94"/>
      <c r="BG95" s="217"/>
      <c r="BH95" s="94"/>
      <c r="BI95" s="217"/>
      <c r="BJ95" s="217"/>
      <c r="BK95" s="96"/>
      <c r="BL95" s="96"/>
      <c r="BQ95" s="96"/>
      <c r="BR95" s="96"/>
      <c r="BS95" s="96"/>
      <c r="BT95" s="96"/>
      <c r="BV95" s="96"/>
      <c r="BW95" s="72"/>
      <c r="BX95" s="72"/>
      <c r="CB95" s="98"/>
      <c r="CC95" s="99"/>
      <c r="CD95" s="99"/>
      <c r="CE95" s="84"/>
      <c r="CF95" s="84"/>
    </row>
    <row r="96" spans="1:84" x14ac:dyDescent="0.2">
      <c r="A96" s="74"/>
      <c r="B96" s="74"/>
      <c r="C96" s="49"/>
      <c r="D96" s="172"/>
      <c r="E96" s="76"/>
      <c r="F96" s="76"/>
      <c r="G96" s="119"/>
      <c r="H96" s="87"/>
      <c r="I96" s="77"/>
      <c r="J96" s="77"/>
      <c r="K96" s="88"/>
      <c r="L96" s="79"/>
      <c r="M96" s="76"/>
      <c r="N96" s="255"/>
      <c r="O96" s="255"/>
      <c r="P96" s="255"/>
      <c r="Q96" s="255"/>
      <c r="R96" s="81"/>
      <c r="S96" s="89"/>
      <c r="T96" s="75"/>
      <c r="U96" s="75"/>
      <c r="V96" s="79"/>
      <c r="W96" s="79"/>
      <c r="X96" s="304"/>
      <c r="Y96" s="305"/>
      <c r="Z96" s="78"/>
      <c r="AA96" s="81"/>
      <c r="AB96" s="81"/>
      <c r="AC96" s="306"/>
      <c r="AD96" s="306"/>
      <c r="AE96" s="79"/>
      <c r="AF96" s="307"/>
      <c r="AG96" s="307"/>
      <c r="AH96" s="308"/>
      <c r="AI96" s="309"/>
      <c r="AJ96" s="79"/>
      <c r="AK96" s="79"/>
      <c r="AL96" s="79"/>
      <c r="AM96" s="79"/>
      <c r="AN96" s="79"/>
      <c r="AO96" s="79"/>
      <c r="AP96" s="79"/>
      <c r="AQ96" s="79"/>
      <c r="AR96" s="79"/>
      <c r="AS96" s="79"/>
      <c r="AT96" s="79"/>
      <c r="AU96" s="79"/>
      <c r="AV96" s="79"/>
      <c r="AW96" s="79"/>
      <c r="AX96" s="79"/>
      <c r="AY96" s="79"/>
      <c r="AZ96" s="310"/>
      <c r="BA96" s="310"/>
      <c r="BB96" s="310"/>
      <c r="BC96" s="310"/>
      <c r="BD96" s="217"/>
      <c r="BE96" s="94"/>
      <c r="BF96" s="94"/>
      <c r="BG96" s="217"/>
      <c r="BH96" s="94"/>
      <c r="BI96" s="217"/>
      <c r="BJ96" s="217"/>
      <c r="BK96" s="96"/>
      <c r="BL96" s="96"/>
      <c r="BQ96" s="96"/>
      <c r="BR96" s="96"/>
      <c r="BS96" s="96"/>
      <c r="BT96" s="96"/>
      <c r="BV96" s="96"/>
      <c r="BW96" s="72"/>
      <c r="BX96" s="72"/>
      <c r="CB96" s="98"/>
      <c r="CC96" s="99"/>
      <c r="CD96" s="99"/>
      <c r="CE96" s="84"/>
      <c r="CF96" s="84"/>
    </row>
    <row r="97" spans="1:84" x14ac:dyDescent="0.2">
      <c r="A97" s="74"/>
      <c r="B97" s="74"/>
      <c r="C97" s="49"/>
      <c r="D97" s="172"/>
      <c r="E97" s="290"/>
      <c r="F97" s="76"/>
      <c r="G97" s="119"/>
      <c r="H97" s="87"/>
      <c r="I97" s="77"/>
      <c r="J97" s="77"/>
      <c r="K97" s="88"/>
      <c r="L97" s="79"/>
      <c r="M97" s="76"/>
      <c r="N97" s="255"/>
      <c r="O97" s="255"/>
      <c r="P97" s="255"/>
      <c r="Q97" s="255"/>
      <c r="R97" s="81"/>
      <c r="S97" s="89"/>
      <c r="T97" s="75"/>
      <c r="U97" s="75"/>
      <c r="V97" s="79"/>
      <c r="W97" s="79"/>
      <c r="X97" s="304"/>
      <c r="Y97" s="305"/>
      <c r="Z97" s="78"/>
      <c r="AA97" s="81"/>
      <c r="AB97" s="81"/>
      <c r="AC97" s="306"/>
      <c r="AD97" s="306"/>
      <c r="AE97" s="79"/>
      <c r="AF97" s="307"/>
      <c r="AG97" s="307"/>
      <c r="AH97" s="308"/>
      <c r="AI97" s="309"/>
      <c r="AJ97" s="79"/>
      <c r="AK97" s="79"/>
      <c r="AL97" s="79"/>
      <c r="AM97" s="79"/>
      <c r="AN97" s="79"/>
      <c r="AO97" s="79"/>
      <c r="AP97" s="79"/>
      <c r="AQ97" s="79"/>
      <c r="AR97" s="79"/>
      <c r="AS97" s="79"/>
      <c r="AT97" s="79"/>
      <c r="AU97" s="79"/>
      <c r="AV97" s="79"/>
      <c r="AW97" s="79"/>
      <c r="AX97" s="79"/>
      <c r="AY97" s="79"/>
      <c r="AZ97" s="310"/>
      <c r="BA97" s="310"/>
      <c r="BB97" s="310"/>
      <c r="BC97" s="310"/>
      <c r="BD97" s="217"/>
      <c r="BE97" s="94"/>
      <c r="BF97" s="94"/>
      <c r="BG97" s="217"/>
      <c r="BH97" s="94"/>
      <c r="BI97" s="217"/>
      <c r="BJ97" s="217"/>
      <c r="BK97" s="96"/>
      <c r="BL97" s="96"/>
      <c r="BQ97" s="96"/>
      <c r="BR97" s="96"/>
      <c r="BS97" s="96"/>
      <c r="BT97" s="96"/>
      <c r="BV97" s="96"/>
      <c r="BW97" s="72"/>
      <c r="BX97" s="72"/>
      <c r="CB97" s="98"/>
      <c r="CC97" s="99"/>
      <c r="CD97" s="99"/>
      <c r="CE97" s="84"/>
      <c r="CF97" s="84"/>
    </row>
    <row r="98" spans="1:84" x14ac:dyDescent="0.2">
      <c r="A98" s="74"/>
      <c r="B98" s="74"/>
      <c r="C98" s="49"/>
      <c r="D98" s="172"/>
      <c r="E98" s="76"/>
      <c r="F98" s="76"/>
      <c r="G98" s="119"/>
      <c r="H98" s="87"/>
      <c r="I98" s="77"/>
      <c r="J98" s="77"/>
      <c r="K98" s="88"/>
      <c r="L98" s="79"/>
      <c r="M98" s="76"/>
      <c r="N98" s="255"/>
      <c r="O98" s="255"/>
      <c r="P98" s="255"/>
      <c r="Q98" s="255"/>
      <c r="R98" s="81"/>
      <c r="S98" s="89"/>
      <c r="T98" s="75"/>
      <c r="U98" s="75"/>
      <c r="V98" s="79"/>
      <c r="W98" s="79"/>
      <c r="X98" s="304"/>
      <c r="Y98" s="305"/>
      <c r="Z98" s="78"/>
      <c r="AA98" s="81"/>
      <c r="AB98" s="81"/>
      <c r="AC98" s="306"/>
      <c r="AD98" s="306"/>
      <c r="AE98" s="79"/>
      <c r="AF98" s="307"/>
      <c r="AG98" s="307"/>
      <c r="AH98" s="308"/>
      <c r="AI98" s="309"/>
      <c r="AJ98" s="79"/>
      <c r="AK98" s="79"/>
      <c r="AL98" s="79"/>
      <c r="AM98" s="79"/>
      <c r="AN98" s="79"/>
      <c r="AO98" s="79"/>
      <c r="AP98" s="79"/>
      <c r="AQ98" s="79"/>
      <c r="AR98" s="79"/>
      <c r="AS98" s="79"/>
      <c r="AT98" s="79"/>
      <c r="AU98" s="79"/>
      <c r="AV98" s="79"/>
      <c r="AW98" s="79"/>
      <c r="AX98" s="79"/>
      <c r="AY98" s="79"/>
      <c r="AZ98" s="310"/>
      <c r="BA98" s="310"/>
      <c r="BB98" s="310"/>
      <c r="BC98" s="310"/>
      <c r="BD98" s="217"/>
      <c r="BE98" s="94"/>
      <c r="BF98" s="94"/>
      <c r="BG98" s="217"/>
      <c r="BH98" s="94"/>
      <c r="BI98" s="217"/>
      <c r="BJ98" s="217"/>
      <c r="BK98" s="96"/>
      <c r="BL98" s="96"/>
      <c r="BQ98" s="96"/>
      <c r="BR98" s="96"/>
      <c r="BS98" s="96"/>
      <c r="BT98" s="96"/>
      <c r="BV98" s="96"/>
      <c r="BW98" s="72"/>
      <c r="BX98" s="72"/>
      <c r="CB98" s="98"/>
      <c r="CC98" s="99"/>
      <c r="CD98" s="99"/>
      <c r="CE98" s="84"/>
      <c r="CF98" s="84"/>
    </row>
    <row r="99" spans="1:84" x14ac:dyDescent="0.2">
      <c r="A99" s="74"/>
      <c r="B99" s="74"/>
      <c r="C99" s="49"/>
      <c r="D99" s="172"/>
      <c r="E99" s="290"/>
      <c r="F99" s="76"/>
      <c r="G99" s="119"/>
      <c r="H99" s="87"/>
      <c r="I99" s="77"/>
      <c r="J99" s="77"/>
      <c r="K99" s="88"/>
      <c r="L99" s="79"/>
      <c r="M99" s="76"/>
      <c r="N99" s="255"/>
      <c r="O99" s="255"/>
      <c r="P99" s="255"/>
      <c r="Q99" s="255"/>
      <c r="R99" s="81"/>
      <c r="S99" s="89"/>
      <c r="T99" s="75"/>
      <c r="U99" s="75"/>
      <c r="V99" s="79"/>
      <c r="W99" s="79"/>
      <c r="X99" s="304"/>
      <c r="Y99" s="305"/>
      <c r="Z99" s="78"/>
      <c r="AA99" s="81"/>
      <c r="AB99" s="81"/>
      <c r="AC99" s="306"/>
      <c r="AD99" s="306"/>
      <c r="AE99" s="79"/>
      <c r="AF99" s="307"/>
      <c r="AG99" s="307"/>
      <c r="AH99" s="308"/>
      <c r="AI99" s="309"/>
      <c r="AJ99" s="79"/>
      <c r="AK99" s="79"/>
      <c r="AL99" s="79"/>
      <c r="AM99" s="79"/>
      <c r="AN99" s="79"/>
      <c r="AO99" s="79"/>
      <c r="AP99" s="79"/>
      <c r="AQ99" s="79"/>
      <c r="AR99" s="79"/>
      <c r="AS99" s="79"/>
      <c r="AT99" s="79"/>
      <c r="AU99" s="79"/>
      <c r="AV99" s="79"/>
      <c r="AW99" s="79"/>
      <c r="AX99" s="79"/>
      <c r="AY99" s="79"/>
      <c r="AZ99" s="310"/>
      <c r="BA99" s="310"/>
      <c r="BB99" s="310"/>
      <c r="BC99" s="310"/>
      <c r="BD99" s="217"/>
      <c r="BE99" s="94"/>
      <c r="BF99" s="94"/>
      <c r="BG99" s="217"/>
      <c r="BH99" s="94"/>
      <c r="BI99" s="217"/>
      <c r="BJ99" s="217"/>
      <c r="BK99" s="96"/>
      <c r="BL99" s="96"/>
      <c r="BQ99" s="96"/>
      <c r="BR99" s="96"/>
      <c r="BS99" s="96"/>
      <c r="BT99" s="96"/>
      <c r="BV99" s="96"/>
      <c r="BW99" s="72"/>
      <c r="BX99" s="72"/>
      <c r="CB99" s="98"/>
      <c r="CC99" s="99"/>
      <c r="CD99" s="99"/>
      <c r="CE99" s="84"/>
      <c r="CF99" s="84"/>
    </row>
    <row r="100" spans="1:84" x14ac:dyDescent="0.2">
      <c r="A100" s="74"/>
      <c r="B100" s="74"/>
      <c r="C100" s="49"/>
      <c r="D100" s="172"/>
      <c r="E100" s="290"/>
      <c r="F100" s="76"/>
      <c r="G100" s="119"/>
      <c r="H100" s="87"/>
      <c r="I100" s="77"/>
      <c r="J100" s="77"/>
      <c r="K100" s="88"/>
      <c r="L100" s="79"/>
      <c r="M100" s="76"/>
      <c r="N100" s="255"/>
      <c r="O100" s="255"/>
      <c r="P100" s="255"/>
      <c r="Q100" s="255"/>
      <c r="R100" s="81"/>
      <c r="S100" s="89"/>
      <c r="T100" s="75"/>
      <c r="U100" s="75"/>
      <c r="V100" s="79"/>
      <c r="W100" s="79"/>
      <c r="X100" s="304"/>
      <c r="Y100" s="305"/>
      <c r="Z100" s="78"/>
      <c r="AA100" s="81"/>
      <c r="AB100" s="81"/>
      <c r="AC100" s="306"/>
      <c r="AD100" s="306"/>
      <c r="AE100" s="79"/>
      <c r="AF100" s="307"/>
      <c r="AG100" s="307"/>
      <c r="AH100" s="308"/>
      <c r="AI100" s="309"/>
      <c r="AJ100" s="79"/>
      <c r="AK100" s="79"/>
      <c r="AL100" s="79"/>
      <c r="AM100" s="79"/>
      <c r="AN100" s="79"/>
      <c r="AO100" s="79"/>
      <c r="AP100" s="79"/>
      <c r="AQ100" s="79"/>
      <c r="AR100" s="79"/>
      <c r="AS100" s="79"/>
      <c r="AT100" s="79"/>
      <c r="AU100" s="79"/>
      <c r="AV100" s="79"/>
      <c r="AW100" s="79"/>
      <c r="AX100" s="79"/>
      <c r="AY100" s="79"/>
      <c r="AZ100" s="310"/>
      <c r="BA100" s="310"/>
      <c r="BB100" s="310"/>
      <c r="BC100" s="310"/>
      <c r="BD100" s="217"/>
      <c r="BE100" s="94"/>
      <c r="BF100" s="94"/>
      <c r="BG100" s="217"/>
      <c r="BH100" s="94"/>
      <c r="BI100" s="217"/>
      <c r="BJ100" s="217"/>
      <c r="BK100" s="96"/>
      <c r="BL100" s="96"/>
      <c r="BQ100" s="96"/>
      <c r="BR100" s="96"/>
      <c r="BS100" s="96"/>
      <c r="BT100" s="96"/>
      <c r="BV100" s="96"/>
      <c r="BW100" s="72"/>
      <c r="BX100" s="72"/>
      <c r="CB100" s="98"/>
      <c r="CC100" s="99"/>
      <c r="CD100" s="99"/>
      <c r="CE100" s="84"/>
      <c r="CF100" s="84"/>
    </row>
    <row r="101" spans="1:84" x14ac:dyDescent="0.2">
      <c r="A101" s="74"/>
      <c r="B101" s="74"/>
      <c r="C101" s="49"/>
      <c r="D101" s="172"/>
      <c r="E101" s="76"/>
      <c r="F101" s="76"/>
      <c r="G101" s="119"/>
      <c r="H101" s="87"/>
      <c r="I101" s="77"/>
      <c r="J101" s="77"/>
      <c r="K101" s="88"/>
      <c r="L101" s="79"/>
      <c r="M101" s="76"/>
      <c r="N101" s="255"/>
      <c r="O101" s="255"/>
      <c r="P101" s="255"/>
      <c r="Q101" s="255"/>
      <c r="R101" s="81"/>
      <c r="S101" s="89"/>
      <c r="T101" s="75"/>
      <c r="U101" s="76"/>
      <c r="V101" s="79"/>
      <c r="W101" s="79"/>
      <c r="X101" s="304"/>
      <c r="Y101" s="305"/>
      <c r="Z101" s="78"/>
      <c r="AA101" s="81"/>
      <c r="AB101" s="81"/>
      <c r="AC101" s="306"/>
      <c r="AD101" s="306"/>
      <c r="AE101" s="79"/>
      <c r="AF101" s="307"/>
      <c r="AG101" s="307"/>
      <c r="AH101" s="308"/>
      <c r="AI101" s="309"/>
      <c r="AJ101" s="79"/>
      <c r="AK101" s="79"/>
      <c r="AL101" s="79"/>
      <c r="AM101" s="79"/>
      <c r="AN101" s="79"/>
      <c r="AO101" s="79"/>
      <c r="AP101" s="79"/>
      <c r="AQ101" s="79"/>
      <c r="AR101" s="79"/>
      <c r="AS101" s="79"/>
      <c r="AT101" s="79"/>
      <c r="AU101" s="79"/>
      <c r="AV101" s="79"/>
      <c r="AW101" s="79"/>
      <c r="AX101" s="79"/>
      <c r="AY101" s="79"/>
      <c r="AZ101" s="310"/>
      <c r="BA101" s="310"/>
      <c r="BB101" s="310"/>
      <c r="BC101" s="310"/>
      <c r="BD101" s="217"/>
      <c r="BE101" s="94"/>
      <c r="BF101" s="94"/>
      <c r="BG101" s="217"/>
      <c r="BH101" s="94"/>
      <c r="BI101" s="217"/>
      <c r="BJ101" s="217"/>
      <c r="BK101" s="96"/>
      <c r="BL101" s="96"/>
      <c r="BQ101" s="96"/>
      <c r="BR101" s="96"/>
      <c r="BS101" s="96"/>
      <c r="BT101" s="96"/>
      <c r="BV101" s="96"/>
      <c r="BW101" s="72"/>
      <c r="BX101" s="72"/>
      <c r="CB101" s="98"/>
      <c r="CC101" s="99"/>
      <c r="CD101" s="99"/>
      <c r="CE101" s="84"/>
      <c r="CF101" s="84"/>
    </row>
    <row r="102" spans="1:84" x14ac:dyDescent="0.2">
      <c r="A102" s="74"/>
      <c r="B102" s="74"/>
      <c r="C102" s="49"/>
      <c r="D102" s="172"/>
      <c r="E102" s="76"/>
      <c r="F102" s="76"/>
      <c r="G102" s="119"/>
      <c r="H102" s="87"/>
      <c r="I102" s="77"/>
      <c r="J102" s="77"/>
      <c r="K102" s="88"/>
      <c r="L102" s="79"/>
      <c r="M102" s="76"/>
      <c r="N102" s="255"/>
      <c r="O102" s="255"/>
      <c r="P102" s="255"/>
      <c r="Q102" s="255"/>
      <c r="R102" s="81"/>
      <c r="S102" s="89"/>
      <c r="T102" s="75"/>
      <c r="U102" s="75"/>
      <c r="V102" s="79"/>
      <c r="W102" s="79"/>
      <c r="X102" s="304"/>
      <c r="Y102" s="305"/>
      <c r="Z102" s="78"/>
      <c r="AA102" s="81"/>
      <c r="AB102" s="81"/>
      <c r="AC102" s="306"/>
      <c r="AD102" s="306"/>
      <c r="AE102" s="79"/>
      <c r="AF102" s="307"/>
      <c r="AG102" s="307"/>
      <c r="AH102" s="308"/>
      <c r="AI102" s="309"/>
      <c r="AJ102" s="79"/>
      <c r="AK102" s="79"/>
      <c r="AL102" s="79"/>
      <c r="AM102" s="79"/>
      <c r="AN102" s="79"/>
      <c r="AO102" s="79"/>
      <c r="AP102" s="79"/>
      <c r="AQ102" s="79"/>
      <c r="AR102" s="79"/>
      <c r="AS102" s="79"/>
      <c r="AT102" s="79"/>
      <c r="AU102" s="79"/>
      <c r="AV102" s="79"/>
      <c r="AW102" s="79"/>
      <c r="AX102" s="79"/>
      <c r="AY102" s="79"/>
      <c r="AZ102" s="310"/>
      <c r="BA102" s="310"/>
      <c r="BB102" s="310"/>
      <c r="BC102" s="310"/>
      <c r="BD102" s="217"/>
      <c r="BE102" s="94"/>
      <c r="BF102" s="94"/>
      <c r="BG102" s="217"/>
      <c r="BH102" s="94"/>
      <c r="BI102" s="217"/>
      <c r="BJ102" s="217"/>
      <c r="BK102" s="96"/>
      <c r="BL102" s="96"/>
      <c r="BQ102" s="96"/>
      <c r="BR102" s="96"/>
      <c r="BS102" s="96"/>
      <c r="BT102" s="96"/>
      <c r="BV102" s="96"/>
      <c r="BW102" s="72"/>
      <c r="BX102" s="72"/>
      <c r="CB102" s="98"/>
      <c r="CC102" s="99"/>
      <c r="CD102" s="99"/>
      <c r="CE102" s="84"/>
      <c r="CF102" s="84"/>
    </row>
    <row r="103" spans="1:84" x14ac:dyDescent="0.2">
      <c r="A103" s="74"/>
      <c r="B103" s="74"/>
      <c r="C103" s="49"/>
      <c r="D103" s="172"/>
      <c r="E103" s="290"/>
      <c r="F103" s="76"/>
      <c r="G103" s="119"/>
      <c r="H103" s="87"/>
      <c r="I103" s="77"/>
      <c r="J103" s="77"/>
      <c r="K103" s="88"/>
      <c r="L103" s="79"/>
      <c r="M103" s="76"/>
      <c r="N103" s="255"/>
      <c r="O103" s="255"/>
      <c r="P103" s="255"/>
      <c r="Q103" s="255"/>
      <c r="R103" s="81"/>
      <c r="S103" s="89"/>
      <c r="T103" s="75"/>
      <c r="U103" s="75"/>
      <c r="V103" s="79"/>
      <c r="W103" s="79"/>
      <c r="X103" s="304"/>
      <c r="Y103" s="305"/>
      <c r="Z103" s="78"/>
      <c r="AA103" s="81"/>
      <c r="AB103" s="81"/>
      <c r="AC103" s="306"/>
      <c r="AD103" s="306"/>
      <c r="AE103" s="79"/>
      <c r="AF103" s="307"/>
      <c r="AG103" s="307"/>
      <c r="AH103" s="308"/>
      <c r="AI103" s="309"/>
      <c r="AJ103" s="79"/>
      <c r="AK103" s="79"/>
      <c r="AL103" s="79"/>
      <c r="AM103" s="79"/>
      <c r="AN103" s="79"/>
      <c r="AO103" s="79"/>
      <c r="AP103" s="79"/>
      <c r="AQ103" s="79"/>
      <c r="AR103" s="79"/>
      <c r="AS103" s="79"/>
      <c r="AT103" s="79"/>
      <c r="AU103" s="79"/>
      <c r="AV103" s="79"/>
      <c r="AW103" s="79"/>
      <c r="AX103" s="79"/>
      <c r="AY103" s="79"/>
      <c r="AZ103" s="310"/>
      <c r="BA103" s="310"/>
      <c r="BB103" s="310"/>
      <c r="BC103" s="310"/>
      <c r="BD103" s="217"/>
      <c r="BE103" s="94"/>
      <c r="BF103" s="94"/>
      <c r="BG103" s="217"/>
      <c r="BH103" s="94"/>
      <c r="BI103" s="217"/>
      <c r="BJ103" s="217"/>
      <c r="BK103" s="96"/>
      <c r="BL103" s="96"/>
      <c r="BQ103" s="96"/>
      <c r="BR103" s="96"/>
      <c r="BS103" s="96"/>
      <c r="BT103" s="96"/>
      <c r="BV103" s="96"/>
      <c r="BW103" s="72"/>
      <c r="BX103" s="72"/>
      <c r="CB103" s="98"/>
      <c r="CC103" s="99"/>
      <c r="CD103" s="99"/>
      <c r="CE103" s="84"/>
      <c r="CF103" s="84"/>
    </row>
    <row r="104" spans="1:84" x14ac:dyDescent="0.2">
      <c r="A104" s="74"/>
      <c r="B104" s="74"/>
      <c r="C104" s="49"/>
      <c r="D104" s="172"/>
      <c r="E104" s="290"/>
      <c r="F104" s="76"/>
      <c r="G104" s="119"/>
      <c r="H104" s="87"/>
      <c r="I104" s="77"/>
      <c r="J104" s="77"/>
      <c r="K104" s="88"/>
      <c r="L104" s="79"/>
      <c r="M104" s="76"/>
      <c r="N104" s="255"/>
      <c r="O104" s="255"/>
      <c r="P104" s="255"/>
      <c r="Q104" s="255"/>
      <c r="R104" s="81"/>
      <c r="S104" s="89"/>
      <c r="T104" s="75"/>
      <c r="U104" s="75"/>
      <c r="V104" s="79"/>
      <c r="W104" s="79"/>
      <c r="X104" s="304"/>
      <c r="Y104" s="305"/>
      <c r="Z104" s="78"/>
      <c r="AA104" s="81"/>
      <c r="AB104" s="81"/>
      <c r="AC104" s="306"/>
      <c r="AD104" s="306"/>
      <c r="AE104" s="79"/>
      <c r="AF104" s="307"/>
      <c r="AG104" s="307"/>
      <c r="AH104" s="308"/>
      <c r="AI104" s="309"/>
      <c r="AJ104" s="79"/>
      <c r="AK104" s="79"/>
      <c r="AL104" s="79"/>
      <c r="AM104" s="79"/>
      <c r="AN104" s="79"/>
      <c r="AO104" s="79"/>
      <c r="AP104" s="79"/>
      <c r="AQ104" s="79"/>
      <c r="AR104" s="79"/>
      <c r="AS104" s="79"/>
      <c r="AT104" s="79"/>
      <c r="AU104" s="79"/>
      <c r="AV104" s="79"/>
      <c r="AW104" s="79"/>
      <c r="AX104" s="79"/>
      <c r="AY104" s="79"/>
      <c r="AZ104" s="310"/>
      <c r="BA104" s="310"/>
      <c r="BB104" s="310"/>
      <c r="BC104" s="310"/>
      <c r="BD104" s="217"/>
      <c r="BE104" s="94"/>
      <c r="BF104" s="94"/>
      <c r="BG104" s="217"/>
      <c r="BH104" s="94"/>
      <c r="BI104" s="217"/>
      <c r="BJ104" s="217"/>
      <c r="BK104" s="96"/>
      <c r="BL104" s="96"/>
      <c r="BQ104" s="96"/>
      <c r="BR104" s="96"/>
      <c r="BS104" s="96"/>
      <c r="BT104" s="96"/>
      <c r="BV104" s="96"/>
      <c r="BW104" s="72"/>
      <c r="BX104" s="72"/>
      <c r="CB104" s="98"/>
      <c r="CC104" s="99"/>
      <c r="CD104" s="99"/>
      <c r="CE104" s="84"/>
      <c r="CF104" s="84"/>
    </row>
    <row r="105" spans="1:84" x14ac:dyDescent="0.2">
      <c r="A105" s="74"/>
      <c r="B105" s="74"/>
      <c r="C105" s="49"/>
      <c r="D105" s="172"/>
      <c r="E105" s="76"/>
      <c r="F105" s="76"/>
      <c r="G105" s="119"/>
      <c r="H105" s="87"/>
      <c r="I105" s="77"/>
      <c r="J105" s="77"/>
      <c r="K105" s="88"/>
      <c r="L105" s="79"/>
      <c r="M105" s="76"/>
      <c r="N105" s="255"/>
      <c r="O105" s="255"/>
      <c r="P105" s="255"/>
      <c r="Q105" s="255"/>
      <c r="R105" s="81"/>
      <c r="S105" s="89"/>
      <c r="T105" s="75"/>
      <c r="U105" s="75"/>
      <c r="V105" s="79"/>
      <c r="W105" s="79"/>
      <c r="X105" s="304"/>
      <c r="Y105" s="305"/>
      <c r="Z105" s="78"/>
      <c r="AA105" s="81"/>
      <c r="AB105" s="81"/>
      <c r="AC105" s="306"/>
      <c r="AD105" s="306"/>
      <c r="AE105" s="79"/>
      <c r="AF105" s="307"/>
      <c r="AG105" s="307"/>
      <c r="AH105" s="308"/>
      <c r="AI105" s="309"/>
      <c r="AJ105" s="79"/>
      <c r="AK105" s="79"/>
      <c r="AL105" s="79"/>
      <c r="AM105" s="79"/>
      <c r="AN105" s="79"/>
      <c r="AO105" s="79"/>
      <c r="AP105" s="79"/>
      <c r="AQ105" s="79"/>
      <c r="AR105" s="79"/>
      <c r="AS105" s="79"/>
      <c r="AT105" s="79"/>
      <c r="AU105" s="79"/>
      <c r="AV105" s="79"/>
      <c r="AW105" s="79"/>
      <c r="AX105" s="79"/>
      <c r="AY105" s="79"/>
      <c r="AZ105" s="310"/>
      <c r="BA105" s="310"/>
      <c r="BB105" s="310"/>
      <c r="BC105" s="310"/>
      <c r="BD105" s="217"/>
      <c r="BE105" s="94"/>
      <c r="BF105" s="94"/>
      <c r="BG105" s="217"/>
      <c r="BH105" s="94"/>
      <c r="BI105" s="217"/>
      <c r="BJ105" s="217"/>
      <c r="BK105" s="96"/>
      <c r="BL105" s="96"/>
      <c r="BQ105" s="96"/>
      <c r="BR105" s="96"/>
      <c r="BS105" s="96"/>
      <c r="BT105" s="96"/>
      <c r="BV105" s="96"/>
      <c r="BW105" s="72"/>
      <c r="BX105" s="72"/>
      <c r="CB105" s="98"/>
      <c r="CC105" s="99"/>
      <c r="CD105" s="99"/>
      <c r="CE105" s="84"/>
      <c r="CF105" s="84"/>
    </row>
    <row r="106" spans="1:84" x14ac:dyDescent="0.2">
      <c r="A106" s="74"/>
      <c r="B106" s="74"/>
      <c r="C106" s="49"/>
      <c r="D106" s="172"/>
      <c r="E106" s="76"/>
      <c r="F106" s="76"/>
      <c r="G106" s="119"/>
      <c r="H106" s="87"/>
      <c r="I106" s="77"/>
      <c r="J106" s="77"/>
      <c r="K106" s="88"/>
      <c r="L106" s="79"/>
      <c r="M106" s="76"/>
      <c r="N106" s="255"/>
      <c r="O106" s="255"/>
      <c r="P106" s="255"/>
      <c r="Q106" s="255"/>
      <c r="R106" s="81"/>
      <c r="S106" s="89"/>
      <c r="T106" s="75"/>
      <c r="U106" s="76"/>
      <c r="V106" s="79"/>
      <c r="W106" s="79"/>
      <c r="X106" s="304"/>
      <c r="Y106" s="305"/>
      <c r="Z106" s="78"/>
      <c r="AA106" s="81"/>
      <c r="AB106" s="81"/>
      <c r="AC106" s="306"/>
      <c r="AD106" s="306"/>
      <c r="AE106" s="79"/>
      <c r="AF106" s="307"/>
      <c r="AG106" s="307"/>
      <c r="AH106" s="308"/>
      <c r="AI106" s="309"/>
      <c r="AJ106" s="79"/>
      <c r="AK106" s="79"/>
      <c r="AL106" s="79"/>
      <c r="AM106" s="79"/>
      <c r="AN106" s="79"/>
      <c r="AO106" s="79"/>
      <c r="AP106" s="79"/>
      <c r="AQ106" s="79"/>
      <c r="AR106" s="79"/>
      <c r="AS106" s="79"/>
      <c r="AT106" s="79"/>
      <c r="AU106" s="79"/>
      <c r="AV106" s="79"/>
      <c r="AW106" s="79"/>
      <c r="AX106" s="79"/>
      <c r="AY106" s="79"/>
      <c r="AZ106" s="310"/>
      <c r="BA106" s="310"/>
      <c r="BB106" s="310"/>
      <c r="BC106" s="310"/>
      <c r="BD106" s="217"/>
      <c r="BE106" s="94"/>
      <c r="BF106" s="94"/>
      <c r="BG106" s="217"/>
      <c r="BH106" s="94"/>
      <c r="BI106" s="217"/>
      <c r="BJ106" s="217"/>
      <c r="BK106" s="96"/>
      <c r="BL106" s="96"/>
      <c r="BQ106" s="96"/>
      <c r="BR106" s="96"/>
      <c r="BS106" s="96"/>
      <c r="BT106" s="96"/>
      <c r="BV106" s="96"/>
      <c r="BW106" s="72"/>
      <c r="BX106" s="72"/>
      <c r="CB106" s="98"/>
      <c r="CC106" s="99"/>
      <c r="CD106" s="99"/>
      <c r="CE106" s="84"/>
      <c r="CF106" s="84"/>
    </row>
    <row r="107" spans="1:84" x14ac:dyDescent="0.2">
      <c r="A107" s="74"/>
      <c r="B107" s="74"/>
      <c r="C107" s="49"/>
      <c r="D107" s="172"/>
      <c r="E107" s="76"/>
      <c r="F107" s="76"/>
      <c r="G107" s="119"/>
      <c r="H107" s="87"/>
      <c r="I107" s="77"/>
      <c r="J107" s="77"/>
      <c r="K107" s="88"/>
      <c r="L107" s="79"/>
      <c r="M107" s="76"/>
      <c r="N107" s="255"/>
      <c r="O107" s="255"/>
      <c r="P107" s="255"/>
      <c r="Q107" s="255"/>
      <c r="R107" s="81"/>
      <c r="S107" s="89"/>
      <c r="T107" s="75"/>
      <c r="U107" s="75"/>
      <c r="V107" s="79"/>
      <c r="W107" s="79"/>
      <c r="X107" s="304"/>
      <c r="Y107" s="305"/>
      <c r="Z107" s="78"/>
      <c r="AA107" s="81"/>
      <c r="AB107" s="81"/>
      <c r="AC107" s="306"/>
      <c r="AD107" s="306"/>
      <c r="AE107" s="79"/>
      <c r="AF107" s="307"/>
      <c r="AG107" s="307"/>
      <c r="AH107" s="308"/>
      <c r="AI107" s="309"/>
      <c r="AJ107" s="79"/>
      <c r="AK107" s="79"/>
      <c r="AL107" s="79"/>
      <c r="AM107" s="79"/>
      <c r="AN107" s="79"/>
      <c r="AO107" s="79"/>
      <c r="AP107" s="79"/>
      <c r="AQ107" s="79"/>
      <c r="AR107" s="79"/>
      <c r="AS107" s="79"/>
      <c r="AT107" s="79"/>
      <c r="AU107" s="79"/>
      <c r="AV107" s="79"/>
      <c r="AW107" s="79"/>
      <c r="AX107" s="79"/>
      <c r="AY107" s="79"/>
      <c r="AZ107" s="310"/>
      <c r="BA107" s="310"/>
      <c r="BB107" s="310"/>
      <c r="BC107" s="310"/>
      <c r="BD107" s="217"/>
      <c r="BE107" s="94"/>
      <c r="BF107" s="94"/>
      <c r="BG107" s="217"/>
      <c r="BH107" s="94"/>
      <c r="BI107" s="217"/>
      <c r="BJ107" s="217"/>
      <c r="BK107" s="96"/>
      <c r="BL107" s="96"/>
      <c r="BQ107" s="96"/>
      <c r="BR107" s="96"/>
      <c r="BS107" s="96"/>
      <c r="BT107" s="96"/>
      <c r="BV107" s="96"/>
      <c r="BW107" s="72"/>
      <c r="BX107" s="72"/>
      <c r="CB107" s="98"/>
      <c r="CC107" s="99"/>
      <c r="CD107" s="99"/>
      <c r="CE107" s="84"/>
      <c r="CF107" s="84"/>
    </row>
    <row r="108" spans="1:84" x14ac:dyDescent="0.2">
      <c r="A108" s="74"/>
      <c r="B108" s="74"/>
      <c r="C108" s="49"/>
      <c r="D108" s="172"/>
      <c r="E108" s="76"/>
      <c r="F108" s="76"/>
      <c r="G108" s="119"/>
      <c r="H108" s="87"/>
      <c r="I108" s="77"/>
      <c r="J108" s="77"/>
      <c r="K108" s="88"/>
      <c r="L108" s="79"/>
      <c r="M108" s="126"/>
      <c r="N108" s="255"/>
      <c r="O108" s="255"/>
      <c r="P108" s="255"/>
      <c r="Q108" s="255"/>
      <c r="R108" s="81"/>
      <c r="S108" s="89"/>
      <c r="T108" s="75"/>
      <c r="U108" s="75"/>
      <c r="V108" s="79"/>
      <c r="W108" s="79"/>
      <c r="X108" s="304"/>
      <c r="Y108" s="305"/>
      <c r="Z108" s="78"/>
      <c r="AA108" s="81"/>
      <c r="AB108" s="81"/>
      <c r="AC108" s="306"/>
      <c r="AD108" s="306"/>
      <c r="AE108" s="79"/>
      <c r="AF108" s="307"/>
      <c r="AG108" s="307"/>
      <c r="AH108" s="308"/>
      <c r="AI108" s="309"/>
      <c r="AJ108" s="79"/>
      <c r="AK108" s="79"/>
      <c r="AL108" s="79"/>
      <c r="AM108" s="79"/>
      <c r="AN108" s="79"/>
      <c r="AO108" s="79"/>
      <c r="AP108" s="79"/>
      <c r="AQ108" s="79"/>
      <c r="AR108" s="79"/>
      <c r="AS108" s="79"/>
      <c r="AT108" s="79"/>
      <c r="AU108" s="79"/>
      <c r="AV108" s="79"/>
      <c r="AW108" s="79"/>
      <c r="AX108" s="79"/>
      <c r="AY108" s="79"/>
      <c r="AZ108" s="310"/>
      <c r="BA108" s="310"/>
      <c r="BB108" s="310"/>
      <c r="BC108" s="310"/>
      <c r="BD108" s="217"/>
      <c r="BE108" s="94"/>
      <c r="BF108" s="94"/>
      <c r="BG108" s="217"/>
      <c r="BH108" s="94"/>
      <c r="BI108" s="217"/>
      <c r="BJ108" s="217"/>
      <c r="BK108" s="96"/>
      <c r="BL108" s="96"/>
      <c r="BQ108" s="96"/>
      <c r="BR108" s="96"/>
      <c r="BS108" s="96"/>
      <c r="BT108" s="96"/>
      <c r="BV108" s="96"/>
      <c r="BW108" s="72"/>
      <c r="BX108" s="72"/>
      <c r="CB108" s="98"/>
      <c r="CC108" s="99"/>
      <c r="CD108" s="99"/>
      <c r="CE108" s="84"/>
      <c r="CF108" s="84"/>
    </row>
    <row r="109" spans="1:84" ht="29.1" customHeight="1" x14ac:dyDescent="0.2">
      <c r="A109" s="74"/>
      <c r="B109" s="74"/>
      <c r="C109" s="49"/>
      <c r="D109" s="172"/>
      <c r="E109" s="76"/>
      <c r="F109" s="76"/>
      <c r="G109" s="119"/>
      <c r="H109" s="87"/>
      <c r="I109" s="77"/>
      <c r="J109" s="77"/>
      <c r="K109" s="88"/>
      <c r="L109" s="79"/>
      <c r="M109" s="76"/>
      <c r="N109" s="255"/>
      <c r="O109" s="255"/>
      <c r="P109" s="255"/>
      <c r="Q109" s="255"/>
      <c r="R109" s="81"/>
      <c r="S109" s="89"/>
      <c r="T109" s="76"/>
      <c r="U109" s="76"/>
      <c r="V109" s="79"/>
      <c r="W109" s="79"/>
      <c r="X109" s="304"/>
      <c r="Y109" s="305"/>
      <c r="Z109" s="78"/>
      <c r="AA109" s="81"/>
      <c r="AB109" s="81"/>
      <c r="AC109" s="306"/>
      <c r="AD109" s="306"/>
      <c r="AE109" s="79"/>
      <c r="AF109" s="307"/>
      <c r="AG109" s="307"/>
      <c r="AH109" s="308"/>
      <c r="AI109" s="309"/>
      <c r="AJ109" s="79"/>
      <c r="AK109" s="79"/>
      <c r="AL109" s="79"/>
      <c r="AM109" s="79"/>
      <c r="AN109" s="79"/>
      <c r="AO109" s="79"/>
      <c r="AP109" s="79"/>
      <c r="AQ109" s="79"/>
      <c r="AR109" s="79"/>
      <c r="AS109" s="79"/>
      <c r="AT109" s="79"/>
      <c r="AU109" s="79"/>
      <c r="AV109" s="79"/>
      <c r="AW109" s="79"/>
      <c r="AX109" s="79"/>
      <c r="AY109" s="79"/>
      <c r="AZ109" s="310"/>
      <c r="BA109" s="310"/>
      <c r="BB109" s="310"/>
      <c r="BC109" s="310"/>
      <c r="BD109" s="217"/>
      <c r="BE109" s="94"/>
      <c r="BF109" s="94"/>
      <c r="BG109" s="217"/>
      <c r="BH109" s="94"/>
      <c r="BI109" s="217"/>
      <c r="BJ109" s="217"/>
      <c r="BK109" s="96"/>
      <c r="BL109" s="96"/>
      <c r="BQ109" s="96"/>
      <c r="BR109" s="96"/>
      <c r="BS109" s="96"/>
      <c r="BT109" s="96"/>
      <c r="BV109" s="96"/>
      <c r="BW109" s="72"/>
      <c r="BX109" s="72"/>
      <c r="CB109" s="98"/>
      <c r="CC109" s="99"/>
      <c r="CD109" s="99"/>
      <c r="CE109" s="84"/>
      <c r="CF109" s="84"/>
    </row>
    <row r="110" spans="1:84" x14ac:dyDescent="0.2">
      <c r="A110" s="74"/>
      <c r="B110" s="74"/>
      <c r="C110" s="49"/>
      <c r="D110" s="172"/>
      <c r="E110" s="76"/>
      <c r="F110" s="76"/>
      <c r="G110" s="119"/>
      <c r="H110" s="87"/>
      <c r="I110" s="77"/>
      <c r="J110" s="77"/>
      <c r="K110" s="88"/>
      <c r="L110" s="79"/>
      <c r="M110" s="76"/>
      <c r="N110" s="255"/>
      <c r="O110" s="255"/>
      <c r="P110" s="255"/>
      <c r="Q110" s="255"/>
      <c r="R110" s="81"/>
      <c r="S110" s="89"/>
      <c r="T110" s="76"/>
      <c r="U110" s="76"/>
      <c r="V110" s="79"/>
      <c r="W110" s="79"/>
      <c r="X110" s="304"/>
      <c r="Y110" s="305"/>
      <c r="Z110" s="78"/>
      <c r="AA110" s="81"/>
      <c r="AB110" s="81"/>
      <c r="AC110" s="306"/>
      <c r="AD110" s="306"/>
      <c r="AE110" s="79"/>
      <c r="AF110" s="307"/>
      <c r="AG110" s="307"/>
      <c r="AH110" s="308"/>
      <c r="AI110" s="309"/>
      <c r="AJ110" s="79"/>
      <c r="AK110" s="79"/>
      <c r="AL110" s="79"/>
      <c r="AM110" s="79"/>
      <c r="AN110" s="79"/>
      <c r="AO110" s="79"/>
      <c r="AP110" s="79"/>
      <c r="AQ110" s="79"/>
      <c r="AR110" s="79"/>
      <c r="AS110" s="79"/>
      <c r="AT110" s="79"/>
      <c r="AU110" s="79"/>
      <c r="AV110" s="79"/>
      <c r="AW110" s="79"/>
      <c r="AX110" s="79"/>
      <c r="AY110" s="79"/>
      <c r="AZ110" s="310"/>
      <c r="BA110" s="310"/>
      <c r="BB110" s="310"/>
      <c r="BC110" s="310"/>
      <c r="BD110" s="217"/>
      <c r="BE110" s="94"/>
      <c r="BF110" s="94"/>
      <c r="BG110" s="217"/>
      <c r="BH110" s="94"/>
      <c r="BI110" s="217"/>
      <c r="BJ110" s="217"/>
      <c r="BK110" s="96"/>
      <c r="BL110" s="96"/>
      <c r="BQ110" s="96"/>
      <c r="BR110" s="96"/>
      <c r="BS110" s="96"/>
      <c r="BT110" s="96"/>
      <c r="BV110" s="96"/>
      <c r="BW110" s="72"/>
      <c r="BX110" s="72"/>
      <c r="CB110" s="98"/>
      <c r="CC110" s="99"/>
      <c r="CD110" s="99"/>
      <c r="CE110" s="84"/>
      <c r="CF110" s="84"/>
    </row>
    <row r="111" spans="1:84" x14ac:dyDescent="0.2">
      <c r="A111" s="74"/>
      <c r="B111" s="74"/>
      <c r="C111" s="49"/>
      <c r="D111" s="172"/>
      <c r="E111" s="76"/>
      <c r="F111" s="76"/>
      <c r="G111" s="119"/>
      <c r="H111" s="87"/>
      <c r="I111" s="77"/>
      <c r="J111" s="77"/>
      <c r="K111" s="88"/>
      <c r="L111" s="79"/>
      <c r="M111" s="76"/>
      <c r="N111" s="255"/>
      <c r="O111" s="255"/>
      <c r="P111" s="255"/>
      <c r="Q111" s="255"/>
      <c r="R111" s="81"/>
      <c r="S111" s="89"/>
      <c r="T111" s="76"/>
      <c r="U111" s="76"/>
      <c r="V111" s="79"/>
      <c r="W111" s="79"/>
      <c r="X111" s="304"/>
      <c r="Y111" s="305"/>
      <c r="Z111" s="78"/>
      <c r="AA111" s="81"/>
      <c r="AB111" s="81"/>
      <c r="AC111" s="306"/>
      <c r="AD111" s="306"/>
      <c r="AE111" s="79"/>
      <c r="AF111" s="307"/>
      <c r="AG111" s="307"/>
      <c r="AH111" s="308"/>
      <c r="AI111" s="309"/>
      <c r="AJ111" s="79"/>
      <c r="AK111" s="79"/>
      <c r="AL111" s="79"/>
      <c r="AM111" s="79"/>
      <c r="AN111" s="79"/>
      <c r="AO111" s="79"/>
      <c r="AP111" s="79"/>
      <c r="AQ111" s="79"/>
      <c r="AR111" s="79"/>
      <c r="AS111" s="79"/>
      <c r="AT111" s="79"/>
      <c r="AU111" s="79"/>
      <c r="AV111" s="79"/>
      <c r="AW111" s="79"/>
      <c r="AX111" s="79"/>
      <c r="AY111" s="79"/>
      <c r="AZ111" s="310"/>
      <c r="BA111" s="310"/>
      <c r="BB111" s="310"/>
      <c r="BC111" s="310"/>
      <c r="BD111" s="217"/>
      <c r="BE111" s="94"/>
      <c r="BF111" s="94"/>
      <c r="BG111" s="217"/>
      <c r="BH111" s="94"/>
      <c r="BI111" s="217"/>
      <c r="BJ111" s="217"/>
      <c r="BK111" s="96"/>
      <c r="BL111" s="96"/>
      <c r="BQ111" s="96"/>
      <c r="BR111" s="96"/>
      <c r="BS111" s="96"/>
      <c r="BT111" s="96"/>
      <c r="BV111" s="96"/>
      <c r="BW111" s="72"/>
      <c r="BX111" s="72"/>
      <c r="CB111" s="98"/>
      <c r="CC111" s="99"/>
      <c r="CD111" s="99"/>
      <c r="CE111" s="84"/>
      <c r="CF111" s="84"/>
    </row>
    <row r="112" spans="1:84" x14ac:dyDescent="0.2">
      <c r="A112" s="74"/>
      <c r="B112" s="74"/>
      <c r="C112" s="49"/>
      <c r="D112" s="172"/>
      <c r="E112" s="76"/>
      <c r="F112" s="76"/>
      <c r="G112" s="119"/>
      <c r="H112" s="87"/>
      <c r="I112" s="77"/>
      <c r="J112" s="77"/>
      <c r="K112" s="88"/>
      <c r="L112" s="79"/>
      <c r="M112" s="76"/>
      <c r="N112" s="255"/>
      <c r="O112" s="255"/>
      <c r="P112" s="255"/>
      <c r="Q112" s="255"/>
      <c r="R112" s="81"/>
      <c r="S112" s="89"/>
      <c r="T112" s="76"/>
      <c r="U112" s="76"/>
      <c r="V112" s="79"/>
      <c r="W112" s="79"/>
      <c r="X112" s="304"/>
      <c r="Y112" s="305"/>
      <c r="Z112" s="78"/>
      <c r="AA112" s="81"/>
      <c r="AB112" s="81"/>
      <c r="AC112" s="306"/>
      <c r="AD112" s="306"/>
      <c r="AE112" s="79"/>
      <c r="AF112" s="307"/>
      <c r="AG112" s="307"/>
      <c r="AH112" s="308"/>
      <c r="AI112" s="309"/>
      <c r="AJ112" s="79"/>
      <c r="AK112" s="79"/>
      <c r="AL112" s="79"/>
      <c r="AM112" s="79"/>
      <c r="AN112" s="79"/>
      <c r="AO112" s="79"/>
      <c r="AP112" s="79"/>
      <c r="AQ112" s="79"/>
      <c r="AR112" s="79"/>
      <c r="AS112" s="79"/>
      <c r="AT112" s="79"/>
      <c r="AU112" s="79"/>
      <c r="AV112" s="79"/>
      <c r="AW112" s="79"/>
      <c r="AX112" s="79"/>
      <c r="AY112" s="79"/>
      <c r="AZ112" s="310"/>
      <c r="BA112" s="310"/>
      <c r="BB112" s="310"/>
      <c r="BC112" s="310"/>
      <c r="BD112" s="217"/>
      <c r="BE112" s="94"/>
      <c r="BF112" s="94"/>
      <c r="BG112" s="217"/>
      <c r="BH112" s="94"/>
      <c r="BI112" s="217"/>
      <c r="BJ112" s="217"/>
      <c r="BK112" s="96"/>
      <c r="BL112" s="96"/>
      <c r="BQ112" s="96"/>
      <c r="BR112" s="96"/>
      <c r="BS112" s="96"/>
      <c r="BT112" s="96"/>
      <c r="BV112" s="96"/>
      <c r="BW112" s="72"/>
      <c r="BX112" s="72"/>
      <c r="CB112" s="98"/>
      <c r="CC112" s="99"/>
      <c r="CD112" s="99"/>
      <c r="CE112" s="84"/>
      <c r="CF112" s="84"/>
    </row>
    <row r="113" spans="1:84" x14ac:dyDescent="0.2">
      <c r="A113" s="74"/>
      <c r="B113" s="74"/>
      <c r="C113" s="49"/>
      <c r="D113" s="172"/>
      <c r="E113" s="76"/>
      <c r="F113" s="76"/>
      <c r="G113" s="119"/>
      <c r="H113" s="87"/>
      <c r="I113" s="77"/>
      <c r="J113" s="77"/>
      <c r="K113" s="88"/>
      <c r="L113" s="79"/>
      <c r="M113" s="76"/>
      <c r="N113" s="255"/>
      <c r="O113" s="255"/>
      <c r="P113" s="255"/>
      <c r="Q113" s="255"/>
      <c r="R113" s="81"/>
      <c r="S113" s="89"/>
      <c r="T113" s="76"/>
      <c r="U113" s="76"/>
      <c r="V113" s="79"/>
      <c r="W113" s="79"/>
      <c r="X113" s="304"/>
      <c r="Y113" s="305"/>
      <c r="Z113" s="78"/>
      <c r="AA113" s="81"/>
      <c r="AB113" s="81"/>
      <c r="AC113" s="306"/>
      <c r="AD113" s="306"/>
      <c r="AE113" s="79"/>
      <c r="AF113" s="307"/>
      <c r="AG113" s="307"/>
      <c r="AH113" s="308"/>
      <c r="AI113" s="309"/>
      <c r="AJ113" s="79"/>
      <c r="AK113" s="79"/>
      <c r="AL113" s="79"/>
      <c r="AM113" s="79"/>
      <c r="AN113" s="79"/>
      <c r="AO113" s="79"/>
      <c r="AP113" s="79"/>
      <c r="AQ113" s="79"/>
      <c r="AR113" s="79"/>
      <c r="AS113" s="79"/>
      <c r="AT113" s="79"/>
      <c r="AU113" s="79"/>
      <c r="AV113" s="79"/>
      <c r="AW113" s="79"/>
      <c r="AX113" s="79"/>
      <c r="AY113" s="79"/>
      <c r="AZ113" s="310"/>
      <c r="BA113" s="310"/>
      <c r="BB113" s="310"/>
      <c r="BC113" s="310"/>
      <c r="BD113" s="217"/>
      <c r="BE113" s="94"/>
      <c r="BF113" s="94"/>
      <c r="BG113" s="217"/>
      <c r="BH113" s="94"/>
      <c r="BI113" s="217"/>
      <c r="BJ113" s="217"/>
      <c r="BK113" s="96"/>
      <c r="BL113" s="96"/>
      <c r="BQ113" s="96"/>
      <c r="BR113" s="96"/>
      <c r="BS113" s="96"/>
      <c r="BT113" s="96"/>
      <c r="BV113" s="96"/>
      <c r="BW113" s="72"/>
      <c r="BX113" s="72"/>
      <c r="CB113" s="98"/>
      <c r="CC113" s="99"/>
      <c r="CD113" s="99"/>
      <c r="CE113" s="84"/>
      <c r="CF113" s="84"/>
    </row>
    <row r="114" spans="1:84" x14ac:dyDescent="0.2">
      <c r="A114" s="74"/>
      <c r="B114" s="74"/>
      <c r="C114" s="49"/>
      <c r="D114" s="172"/>
      <c r="E114" s="76"/>
      <c r="F114" s="76"/>
      <c r="G114" s="119"/>
      <c r="H114" s="87"/>
      <c r="I114" s="77"/>
      <c r="J114" s="77"/>
      <c r="K114" s="88"/>
      <c r="L114" s="79"/>
      <c r="M114" s="76"/>
      <c r="N114" s="255"/>
      <c r="O114" s="255"/>
      <c r="P114" s="255"/>
      <c r="Q114" s="255"/>
      <c r="R114" s="81"/>
      <c r="S114" s="89"/>
      <c r="T114" s="76"/>
      <c r="U114" s="76"/>
      <c r="V114" s="79"/>
      <c r="W114" s="79"/>
      <c r="X114" s="304"/>
      <c r="Y114" s="305"/>
      <c r="Z114" s="78"/>
      <c r="AA114" s="81"/>
      <c r="AB114" s="81"/>
      <c r="AC114" s="306"/>
      <c r="AD114" s="306"/>
      <c r="AE114" s="79"/>
      <c r="AF114" s="307"/>
      <c r="AG114" s="307"/>
      <c r="AH114" s="308"/>
      <c r="AI114" s="309"/>
      <c r="AJ114" s="79"/>
      <c r="AK114" s="79"/>
      <c r="AL114" s="79"/>
      <c r="AM114" s="79"/>
      <c r="AN114" s="79"/>
      <c r="AO114" s="79"/>
      <c r="AP114" s="79"/>
      <c r="AQ114" s="79"/>
      <c r="AR114" s="79"/>
      <c r="AS114" s="79"/>
      <c r="AT114" s="79"/>
      <c r="AU114" s="79"/>
      <c r="AV114" s="79"/>
      <c r="AW114" s="79"/>
      <c r="AX114" s="79"/>
      <c r="AY114" s="79"/>
      <c r="AZ114" s="310"/>
      <c r="BA114" s="310"/>
      <c r="BB114" s="310"/>
      <c r="BC114" s="310"/>
      <c r="BD114" s="217"/>
      <c r="BE114" s="94"/>
      <c r="BF114" s="94"/>
      <c r="BG114" s="217"/>
      <c r="BH114" s="94"/>
      <c r="BI114" s="217"/>
      <c r="BJ114" s="217"/>
      <c r="BK114" s="96"/>
      <c r="BL114" s="96"/>
      <c r="BQ114" s="96"/>
      <c r="BR114" s="96"/>
      <c r="BS114" s="96"/>
      <c r="BT114" s="96"/>
      <c r="BV114" s="96"/>
      <c r="BW114" s="72"/>
      <c r="BX114" s="72"/>
      <c r="CB114" s="98"/>
      <c r="CC114" s="99"/>
      <c r="CD114" s="99"/>
      <c r="CE114" s="84"/>
      <c r="CF114" s="84"/>
    </row>
    <row r="115" spans="1:84" x14ac:dyDescent="0.2">
      <c r="A115" s="74"/>
      <c r="B115" s="74"/>
      <c r="C115" s="49"/>
      <c r="D115" s="172"/>
      <c r="E115" s="76"/>
      <c r="F115" s="76"/>
      <c r="G115" s="119"/>
      <c r="H115" s="87"/>
      <c r="I115" s="77"/>
      <c r="J115" s="77"/>
      <c r="K115" s="88"/>
      <c r="L115" s="79"/>
      <c r="M115" s="76"/>
      <c r="N115" s="255"/>
      <c r="O115" s="255"/>
      <c r="P115" s="255"/>
      <c r="Q115" s="255"/>
      <c r="R115" s="81"/>
      <c r="S115" s="89"/>
      <c r="T115" s="76"/>
      <c r="U115" s="76"/>
      <c r="V115" s="79"/>
      <c r="W115" s="79"/>
      <c r="X115" s="304"/>
      <c r="Y115" s="305"/>
      <c r="Z115" s="78"/>
      <c r="AA115" s="81"/>
      <c r="AB115" s="81"/>
      <c r="AC115" s="306"/>
      <c r="AD115" s="306"/>
      <c r="AE115" s="79"/>
      <c r="AF115" s="307"/>
      <c r="AG115" s="307"/>
      <c r="AH115" s="308"/>
      <c r="AI115" s="309"/>
      <c r="AJ115" s="79"/>
      <c r="AK115" s="79"/>
      <c r="AL115" s="79"/>
      <c r="AM115" s="79"/>
      <c r="AN115" s="79"/>
      <c r="AO115" s="79"/>
      <c r="AP115" s="79"/>
      <c r="AQ115" s="79"/>
      <c r="AR115" s="79"/>
      <c r="AS115" s="79"/>
      <c r="AT115" s="79"/>
      <c r="AU115" s="79"/>
      <c r="AV115" s="79"/>
      <c r="AW115" s="79"/>
      <c r="AX115" s="79"/>
      <c r="AY115" s="79"/>
      <c r="AZ115" s="310"/>
      <c r="BA115" s="310"/>
      <c r="BB115" s="310"/>
      <c r="BC115" s="310"/>
      <c r="BD115" s="217"/>
      <c r="BE115" s="94"/>
      <c r="BF115" s="94"/>
      <c r="BG115" s="217"/>
      <c r="BH115" s="94"/>
      <c r="BI115" s="217"/>
      <c r="BJ115" s="217"/>
      <c r="BK115" s="96"/>
      <c r="BL115" s="96"/>
      <c r="BQ115" s="96"/>
      <c r="BR115" s="96"/>
      <c r="BS115" s="96"/>
      <c r="BT115" s="96"/>
      <c r="BV115" s="96"/>
      <c r="BW115" s="72"/>
      <c r="BX115" s="72"/>
      <c r="CB115" s="98"/>
      <c r="CC115" s="99"/>
      <c r="CD115" s="99"/>
      <c r="CE115" s="84"/>
      <c r="CF115" s="84"/>
    </row>
    <row r="116" spans="1:84" x14ac:dyDescent="0.2">
      <c r="A116" s="74"/>
      <c r="B116" s="74"/>
      <c r="C116" s="49"/>
      <c r="D116" s="172"/>
      <c r="E116" s="76"/>
      <c r="F116" s="76"/>
      <c r="G116" s="119"/>
      <c r="H116" s="87"/>
      <c r="I116" s="77"/>
      <c r="J116" s="77"/>
      <c r="K116" s="88"/>
      <c r="L116" s="79"/>
      <c r="M116" s="76"/>
      <c r="N116" s="255"/>
      <c r="O116" s="255"/>
      <c r="P116" s="255"/>
      <c r="Q116" s="255"/>
      <c r="R116" s="81"/>
      <c r="S116" s="89"/>
      <c r="T116" s="76"/>
      <c r="U116" s="76"/>
      <c r="V116" s="79"/>
      <c r="W116" s="79"/>
      <c r="X116" s="304"/>
      <c r="Y116" s="305"/>
      <c r="Z116" s="78"/>
      <c r="AA116" s="81"/>
      <c r="AB116" s="81"/>
      <c r="AC116" s="306"/>
      <c r="AD116" s="306"/>
      <c r="AE116" s="79"/>
      <c r="AF116" s="307"/>
      <c r="AG116" s="307"/>
      <c r="AH116" s="308"/>
      <c r="AI116" s="309"/>
      <c r="AJ116" s="79"/>
      <c r="AK116" s="79"/>
      <c r="AL116" s="79"/>
      <c r="AM116" s="79"/>
      <c r="AN116" s="79"/>
      <c r="AO116" s="79"/>
      <c r="AP116" s="79"/>
      <c r="AQ116" s="79"/>
      <c r="AR116" s="79"/>
      <c r="AS116" s="79"/>
      <c r="AT116" s="79"/>
      <c r="AU116" s="79"/>
      <c r="AV116" s="79"/>
      <c r="AW116" s="79"/>
      <c r="AX116" s="79"/>
      <c r="AY116" s="79"/>
      <c r="AZ116" s="310"/>
      <c r="BA116" s="310"/>
      <c r="BB116" s="310"/>
      <c r="BC116" s="310"/>
      <c r="BD116" s="217"/>
      <c r="BE116" s="94"/>
      <c r="BF116" s="94"/>
      <c r="BG116" s="217"/>
      <c r="BH116" s="94"/>
      <c r="BI116" s="217"/>
      <c r="BJ116" s="217"/>
      <c r="BK116" s="96"/>
      <c r="BL116" s="96"/>
      <c r="BQ116" s="96"/>
      <c r="BR116" s="96"/>
      <c r="BS116" s="96"/>
      <c r="BT116" s="96"/>
      <c r="BV116" s="96"/>
      <c r="BW116" s="72"/>
      <c r="BX116" s="72"/>
      <c r="CB116" s="98"/>
      <c r="CC116" s="99"/>
      <c r="CD116" s="99"/>
      <c r="CE116" s="84"/>
      <c r="CF116" s="84"/>
    </row>
    <row r="117" spans="1:84" x14ac:dyDescent="0.2">
      <c r="A117" s="74"/>
      <c r="B117" s="74"/>
      <c r="C117" s="49"/>
      <c r="D117" s="172"/>
      <c r="E117" s="76"/>
      <c r="F117" s="76"/>
      <c r="G117" s="119"/>
      <c r="H117" s="87"/>
      <c r="I117" s="77"/>
      <c r="J117" s="77"/>
      <c r="K117" s="88"/>
      <c r="L117" s="79"/>
      <c r="M117" s="76"/>
      <c r="N117" s="255"/>
      <c r="O117" s="255"/>
      <c r="P117" s="255"/>
      <c r="Q117" s="255"/>
      <c r="R117" s="81"/>
      <c r="S117" s="89"/>
      <c r="T117" s="76"/>
      <c r="U117" s="76"/>
      <c r="V117" s="79"/>
      <c r="W117" s="79"/>
      <c r="X117" s="304"/>
      <c r="Y117" s="305"/>
      <c r="Z117" s="78"/>
      <c r="AA117" s="81"/>
      <c r="AB117" s="81"/>
      <c r="AC117" s="306"/>
      <c r="AD117" s="306"/>
      <c r="AE117" s="79"/>
      <c r="AF117" s="307"/>
      <c r="AG117" s="307"/>
      <c r="AH117" s="308"/>
      <c r="AI117" s="309"/>
      <c r="AJ117" s="79"/>
      <c r="AK117" s="79"/>
      <c r="AL117" s="79"/>
      <c r="AM117" s="79"/>
      <c r="AN117" s="79"/>
      <c r="AO117" s="79"/>
      <c r="AP117" s="79"/>
      <c r="AQ117" s="79"/>
      <c r="AR117" s="79"/>
      <c r="AS117" s="79"/>
      <c r="AT117" s="79"/>
      <c r="AU117" s="79"/>
      <c r="AV117" s="79"/>
      <c r="AW117" s="79"/>
      <c r="AX117" s="79"/>
      <c r="AY117" s="79"/>
      <c r="AZ117" s="310"/>
      <c r="BA117" s="310"/>
      <c r="BB117" s="310"/>
      <c r="BC117" s="310"/>
      <c r="BD117" s="217"/>
      <c r="BE117" s="94"/>
      <c r="BF117" s="94"/>
      <c r="BG117" s="217"/>
      <c r="BH117" s="94"/>
      <c r="BI117" s="217"/>
      <c r="BJ117" s="217"/>
      <c r="BK117" s="96"/>
      <c r="BL117" s="96"/>
      <c r="BQ117" s="96"/>
      <c r="BR117" s="96"/>
      <c r="BS117" s="96"/>
      <c r="BT117" s="96"/>
      <c r="BV117" s="96"/>
      <c r="BW117" s="72"/>
      <c r="BX117" s="72"/>
      <c r="CB117" s="98"/>
      <c r="CC117" s="99"/>
      <c r="CD117" s="99"/>
      <c r="CE117" s="84"/>
      <c r="CF117" s="84"/>
    </row>
    <row r="118" spans="1:84" x14ac:dyDescent="0.2">
      <c r="A118" s="74"/>
      <c r="B118" s="74"/>
      <c r="C118" s="49"/>
      <c r="D118" s="172"/>
      <c r="E118" s="76"/>
      <c r="F118" s="76"/>
      <c r="G118" s="119"/>
      <c r="H118" s="87"/>
      <c r="I118" s="77"/>
      <c r="J118" s="77"/>
      <c r="K118" s="88"/>
      <c r="L118" s="79"/>
      <c r="M118" s="76"/>
      <c r="N118" s="255"/>
      <c r="O118" s="255"/>
      <c r="P118" s="255"/>
      <c r="Q118" s="255"/>
      <c r="R118" s="81"/>
      <c r="S118" s="89"/>
      <c r="T118" s="76"/>
      <c r="U118" s="76"/>
      <c r="V118" s="79"/>
      <c r="W118" s="79"/>
      <c r="X118" s="304"/>
      <c r="Y118" s="305"/>
      <c r="Z118" s="78"/>
      <c r="AA118" s="81"/>
      <c r="AB118" s="81"/>
      <c r="AC118" s="306"/>
      <c r="AD118" s="306"/>
      <c r="AE118" s="79"/>
      <c r="AF118" s="307"/>
      <c r="AG118" s="307"/>
      <c r="AH118" s="308"/>
      <c r="AI118" s="309"/>
      <c r="AJ118" s="79"/>
      <c r="AK118" s="79"/>
      <c r="AL118" s="79"/>
      <c r="AM118" s="79"/>
      <c r="AN118" s="79"/>
      <c r="AO118" s="79"/>
      <c r="AP118" s="79"/>
      <c r="AQ118" s="79"/>
      <c r="AR118" s="79"/>
      <c r="AS118" s="79"/>
      <c r="AT118" s="79"/>
      <c r="AU118" s="79"/>
      <c r="AV118" s="79"/>
      <c r="AW118" s="79"/>
      <c r="AX118" s="79"/>
      <c r="AY118" s="79"/>
      <c r="AZ118" s="310"/>
      <c r="BA118" s="310"/>
      <c r="BB118" s="310"/>
      <c r="BC118" s="310"/>
      <c r="BD118" s="217"/>
      <c r="BE118" s="94"/>
      <c r="BF118" s="94"/>
      <c r="BG118" s="217"/>
      <c r="BH118" s="94"/>
      <c r="BI118" s="217"/>
      <c r="BJ118" s="217"/>
      <c r="BK118" s="96"/>
      <c r="BL118" s="96"/>
      <c r="BQ118" s="96"/>
      <c r="BR118" s="96"/>
      <c r="BS118" s="96"/>
      <c r="BT118" s="96"/>
      <c r="BV118" s="96"/>
      <c r="BW118" s="72"/>
      <c r="BX118" s="72"/>
      <c r="CB118" s="98"/>
      <c r="CC118" s="99"/>
      <c r="CD118" s="99"/>
      <c r="CE118" s="84"/>
      <c r="CF118" s="84"/>
    </row>
    <row r="119" spans="1:84" x14ac:dyDescent="0.2">
      <c r="A119" s="74"/>
      <c r="B119" s="74"/>
      <c r="C119" s="49"/>
      <c r="D119" s="172"/>
      <c r="E119" s="76"/>
      <c r="F119" s="76"/>
      <c r="G119" s="119"/>
      <c r="H119" s="87"/>
      <c r="I119" s="77"/>
      <c r="J119" s="77"/>
      <c r="K119" s="88"/>
      <c r="L119" s="79"/>
      <c r="M119" s="76"/>
      <c r="N119" s="255"/>
      <c r="O119" s="255"/>
      <c r="P119" s="255"/>
      <c r="Q119" s="255"/>
      <c r="R119" s="81"/>
      <c r="S119" s="89"/>
      <c r="T119" s="75"/>
      <c r="U119" s="75"/>
      <c r="V119" s="79"/>
      <c r="W119" s="79"/>
      <c r="X119" s="304"/>
      <c r="Y119" s="305"/>
      <c r="Z119" s="78"/>
      <c r="AA119" s="81"/>
      <c r="AB119" s="81"/>
      <c r="AC119" s="306"/>
      <c r="AD119" s="306"/>
      <c r="AE119" s="79"/>
      <c r="AF119" s="307"/>
      <c r="AG119" s="307"/>
      <c r="AH119" s="308"/>
      <c r="AI119" s="309"/>
      <c r="AJ119" s="79"/>
      <c r="AK119" s="79"/>
      <c r="AL119" s="79"/>
      <c r="AM119" s="79"/>
      <c r="AN119" s="79"/>
      <c r="AO119" s="79"/>
      <c r="AP119" s="79"/>
      <c r="AQ119" s="79"/>
      <c r="AR119" s="79"/>
      <c r="AS119" s="79"/>
      <c r="AT119" s="79"/>
      <c r="AU119" s="79"/>
      <c r="AV119" s="79"/>
      <c r="AW119" s="79"/>
      <c r="AX119" s="79"/>
      <c r="AY119" s="79"/>
      <c r="AZ119" s="310"/>
      <c r="BA119" s="310"/>
      <c r="BB119" s="310"/>
      <c r="BC119" s="310"/>
      <c r="BD119" s="217"/>
      <c r="BE119" s="94"/>
      <c r="BF119" s="94"/>
      <c r="BG119" s="217"/>
      <c r="BH119" s="94"/>
      <c r="BI119" s="217"/>
      <c r="BJ119" s="217"/>
      <c r="BK119" s="96"/>
      <c r="BL119" s="96"/>
      <c r="BQ119" s="96"/>
      <c r="BR119" s="96"/>
      <c r="BS119" s="96"/>
      <c r="BT119" s="96"/>
      <c r="BV119" s="96"/>
      <c r="BW119" s="72"/>
      <c r="BX119" s="72"/>
      <c r="CB119" s="98"/>
      <c r="CC119" s="99"/>
      <c r="CD119" s="99"/>
      <c r="CE119" s="84"/>
      <c r="CF119" s="84"/>
    </row>
    <row r="120" spans="1:84" x14ac:dyDescent="0.2">
      <c r="A120" s="74"/>
      <c r="B120" s="74"/>
      <c r="C120" s="49"/>
      <c r="D120" s="172"/>
      <c r="E120" s="290"/>
      <c r="F120" s="76"/>
      <c r="G120" s="119"/>
      <c r="H120" s="87"/>
      <c r="I120" s="77"/>
      <c r="J120" s="77"/>
      <c r="K120" s="88"/>
      <c r="L120" s="79"/>
      <c r="M120" s="76"/>
      <c r="N120" s="255"/>
      <c r="O120" s="255"/>
      <c r="P120" s="255"/>
      <c r="Q120" s="255"/>
      <c r="R120" s="81"/>
      <c r="S120" s="89"/>
      <c r="T120" s="75"/>
      <c r="U120" s="75"/>
      <c r="V120" s="79"/>
      <c r="W120" s="79"/>
      <c r="X120" s="304"/>
      <c r="Y120" s="305"/>
      <c r="Z120" s="78"/>
      <c r="AA120" s="81"/>
      <c r="AB120" s="81"/>
      <c r="AC120" s="306"/>
      <c r="AD120" s="306"/>
      <c r="AE120" s="79"/>
      <c r="AF120" s="307"/>
      <c r="AG120" s="307"/>
      <c r="AH120" s="308"/>
      <c r="AI120" s="309"/>
      <c r="AJ120" s="79"/>
      <c r="AK120" s="79"/>
      <c r="AL120" s="79"/>
      <c r="AM120" s="79"/>
      <c r="AN120" s="79"/>
      <c r="AO120" s="79"/>
      <c r="AP120" s="79"/>
      <c r="AQ120" s="79"/>
      <c r="AR120" s="79"/>
      <c r="AS120" s="79"/>
      <c r="AT120" s="79"/>
      <c r="AU120" s="79"/>
      <c r="AV120" s="79"/>
      <c r="AW120" s="79"/>
      <c r="AX120" s="79"/>
      <c r="AY120" s="79"/>
      <c r="AZ120" s="310"/>
      <c r="BA120" s="310"/>
      <c r="BB120" s="310"/>
      <c r="BC120" s="310"/>
      <c r="BD120" s="217"/>
      <c r="BE120" s="94"/>
      <c r="BF120" s="94"/>
      <c r="BG120" s="217"/>
      <c r="BH120" s="94"/>
      <c r="BI120" s="217"/>
      <c r="BJ120" s="217"/>
      <c r="BK120" s="96"/>
      <c r="BL120" s="96"/>
      <c r="BQ120" s="96"/>
      <c r="BR120" s="96"/>
      <c r="BS120" s="96"/>
      <c r="BT120" s="96"/>
      <c r="BV120" s="96"/>
      <c r="BW120" s="72"/>
      <c r="BX120" s="72"/>
      <c r="CB120" s="98"/>
      <c r="CC120" s="99"/>
      <c r="CD120" s="99"/>
      <c r="CE120" s="84"/>
      <c r="CF120" s="84"/>
    </row>
    <row r="121" spans="1:84" x14ac:dyDescent="0.2">
      <c r="A121" s="74"/>
      <c r="B121" s="74"/>
      <c r="C121" s="49"/>
      <c r="D121" s="172"/>
      <c r="E121" s="290"/>
      <c r="F121" s="76"/>
      <c r="G121" s="119"/>
      <c r="H121" s="87"/>
      <c r="I121" s="77"/>
      <c r="J121" s="77"/>
      <c r="K121" s="88"/>
      <c r="L121" s="79"/>
      <c r="M121" s="76"/>
      <c r="N121" s="255"/>
      <c r="O121" s="255"/>
      <c r="P121" s="255"/>
      <c r="Q121" s="255"/>
      <c r="R121" s="81"/>
      <c r="S121" s="89"/>
      <c r="T121" s="75"/>
      <c r="U121" s="75"/>
      <c r="V121" s="79"/>
      <c r="W121" s="79"/>
      <c r="X121" s="304"/>
      <c r="Y121" s="305"/>
      <c r="Z121" s="78"/>
      <c r="AA121" s="81"/>
      <c r="AB121" s="81"/>
      <c r="AC121" s="306"/>
      <c r="AD121" s="306"/>
      <c r="AE121" s="79"/>
      <c r="AF121" s="307"/>
      <c r="AG121" s="307"/>
      <c r="AH121" s="308"/>
      <c r="AI121" s="309"/>
      <c r="AJ121" s="79"/>
      <c r="AK121" s="79"/>
      <c r="AL121" s="79"/>
      <c r="AM121" s="79"/>
      <c r="AN121" s="79"/>
      <c r="AO121" s="79"/>
      <c r="AP121" s="79"/>
      <c r="AQ121" s="79"/>
      <c r="AR121" s="79"/>
      <c r="AS121" s="79"/>
      <c r="AT121" s="79"/>
      <c r="AU121" s="79"/>
      <c r="AV121" s="79"/>
      <c r="AW121" s="79"/>
      <c r="AX121" s="79"/>
      <c r="AY121" s="79"/>
      <c r="AZ121" s="310"/>
      <c r="BA121" s="310"/>
      <c r="BB121" s="310"/>
      <c r="BC121" s="310"/>
      <c r="BD121" s="217"/>
      <c r="BE121" s="94"/>
      <c r="BF121" s="94"/>
      <c r="BG121" s="217"/>
      <c r="BH121" s="94"/>
      <c r="BI121" s="217"/>
      <c r="BJ121" s="217"/>
      <c r="BK121" s="96"/>
      <c r="BL121" s="96"/>
      <c r="BQ121" s="96"/>
      <c r="BR121" s="96"/>
      <c r="BS121" s="96"/>
      <c r="BT121" s="96"/>
      <c r="BV121" s="96"/>
      <c r="BW121" s="72"/>
      <c r="BX121" s="72"/>
      <c r="CB121" s="98"/>
      <c r="CC121" s="99"/>
      <c r="CD121" s="99"/>
      <c r="CE121" s="84"/>
      <c r="CF121" s="84"/>
    </row>
    <row r="122" spans="1:84" x14ac:dyDescent="0.2">
      <c r="A122" s="74"/>
      <c r="B122" s="74"/>
      <c r="C122" s="49"/>
      <c r="D122" s="172"/>
      <c r="E122" s="290"/>
      <c r="F122" s="76"/>
      <c r="G122" s="119"/>
      <c r="H122" s="87"/>
      <c r="I122" s="77"/>
      <c r="J122" s="77"/>
      <c r="K122" s="88"/>
      <c r="L122" s="79"/>
      <c r="M122" s="76"/>
      <c r="N122" s="255"/>
      <c r="O122" s="255"/>
      <c r="P122" s="255"/>
      <c r="Q122" s="255"/>
      <c r="R122" s="81"/>
      <c r="S122" s="89"/>
      <c r="T122" s="75"/>
      <c r="U122" s="75"/>
      <c r="V122" s="79"/>
      <c r="W122" s="79"/>
      <c r="X122" s="304"/>
      <c r="Y122" s="305"/>
      <c r="Z122" s="78"/>
      <c r="AA122" s="81"/>
      <c r="AB122" s="81"/>
      <c r="AC122" s="306"/>
      <c r="AD122" s="306"/>
      <c r="AE122" s="79"/>
      <c r="AF122" s="307"/>
      <c r="AG122" s="307"/>
      <c r="AH122" s="308"/>
      <c r="AI122" s="309"/>
      <c r="AJ122" s="79"/>
      <c r="AK122" s="79"/>
      <c r="AL122" s="79"/>
      <c r="AM122" s="79"/>
      <c r="AN122" s="79"/>
      <c r="AO122" s="79"/>
      <c r="AP122" s="79"/>
      <c r="AQ122" s="79"/>
      <c r="AR122" s="79"/>
      <c r="AS122" s="79"/>
      <c r="AT122" s="79"/>
      <c r="AU122" s="79"/>
      <c r="AV122" s="79"/>
      <c r="AW122" s="79"/>
      <c r="AX122" s="79"/>
      <c r="AY122" s="79"/>
      <c r="AZ122" s="310"/>
      <c r="BA122" s="310"/>
      <c r="BB122" s="310"/>
      <c r="BC122" s="310"/>
      <c r="BD122" s="217"/>
      <c r="BE122" s="94"/>
      <c r="BF122" s="94"/>
      <c r="BG122" s="217"/>
      <c r="BH122" s="94"/>
      <c r="BI122" s="217"/>
      <c r="BJ122" s="217"/>
      <c r="BK122" s="96"/>
      <c r="BL122" s="96"/>
      <c r="BQ122" s="96"/>
      <c r="BR122" s="96"/>
      <c r="BS122" s="96"/>
      <c r="BT122" s="96"/>
      <c r="BV122" s="96"/>
      <c r="BW122" s="72"/>
      <c r="BX122" s="72"/>
      <c r="CB122" s="98"/>
      <c r="CC122" s="99"/>
      <c r="CD122" s="99"/>
      <c r="CE122" s="84"/>
      <c r="CF122" s="84"/>
    </row>
    <row r="123" spans="1:84" x14ac:dyDescent="0.2">
      <c r="A123" s="74"/>
      <c r="B123" s="74"/>
      <c r="C123" s="49"/>
      <c r="D123" s="172"/>
      <c r="E123" s="290"/>
      <c r="F123" s="76"/>
      <c r="G123" s="119"/>
      <c r="H123" s="87"/>
      <c r="I123" s="77"/>
      <c r="J123" s="77"/>
      <c r="K123" s="88"/>
      <c r="L123" s="79"/>
      <c r="M123" s="76"/>
      <c r="N123" s="255"/>
      <c r="O123" s="255"/>
      <c r="P123" s="255"/>
      <c r="Q123" s="255"/>
      <c r="R123" s="81"/>
      <c r="S123" s="89"/>
      <c r="T123" s="75"/>
      <c r="U123" s="75"/>
      <c r="V123" s="79"/>
      <c r="W123" s="79"/>
      <c r="X123" s="304"/>
      <c r="Y123" s="305"/>
      <c r="Z123" s="78"/>
      <c r="AA123" s="81"/>
      <c r="AB123" s="81"/>
      <c r="AC123" s="306"/>
      <c r="AD123" s="306"/>
      <c r="AE123" s="79"/>
      <c r="AF123" s="307"/>
      <c r="AG123" s="307"/>
      <c r="AH123" s="308"/>
      <c r="AI123" s="309"/>
      <c r="AJ123" s="79"/>
      <c r="AK123" s="79"/>
      <c r="AL123" s="79"/>
      <c r="AM123" s="79"/>
      <c r="AN123" s="79"/>
      <c r="AO123" s="79"/>
      <c r="AP123" s="79"/>
      <c r="AQ123" s="79"/>
      <c r="AR123" s="79"/>
      <c r="AS123" s="79"/>
      <c r="AT123" s="79"/>
      <c r="AU123" s="79"/>
      <c r="AV123" s="79"/>
      <c r="AW123" s="79"/>
      <c r="AX123" s="79"/>
      <c r="AY123" s="79"/>
      <c r="AZ123" s="310"/>
      <c r="BA123" s="310"/>
      <c r="BB123" s="310"/>
      <c r="BC123" s="310"/>
      <c r="BD123" s="217"/>
      <c r="BE123" s="94"/>
      <c r="BF123" s="94"/>
      <c r="BG123" s="217"/>
      <c r="BH123" s="94"/>
      <c r="BI123" s="217"/>
      <c r="BJ123" s="217"/>
      <c r="BK123" s="96"/>
      <c r="BL123" s="96"/>
      <c r="BQ123" s="96"/>
      <c r="BR123" s="96"/>
      <c r="BS123" s="96"/>
      <c r="BT123" s="96"/>
      <c r="BV123" s="96"/>
      <c r="BW123" s="72"/>
      <c r="BX123" s="72"/>
      <c r="CB123" s="98"/>
      <c r="CC123" s="99"/>
      <c r="CD123" s="99"/>
      <c r="CE123" s="84"/>
      <c r="CF123" s="84"/>
    </row>
    <row r="124" spans="1:84" x14ac:dyDescent="0.2">
      <c r="A124" s="74"/>
      <c r="B124" s="74"/>
      <c r="C124" s="49"/>
      <c r="D124" s="172"/>
      <c r="E124" s="76"/>
      <c r="F124" s="76"/>
      <c r="G124" s="119"/>
      <c r="H124" s="87"/>
      <c r="I124" s="77"/>
      <c r="J124" s="77"/>
      <c r="K124" s="88"/>
      <c r="L124" s="79"/>
      <c r="M124" s="76"/>
      <c r="N124" s="255"/>
      <c r="O124" s="255"/>
      <c r="P124" s="255"/>
      <c r="Q124" s="255"/>
      <c r="R124" s="81"/>
      <c r="S124" s="89"/>
      <c r="T124" s="75"/>
      <c r="U124" s="75"/>
      <c r="V124" s="79"/>
      <c r="W124" s="79"/>
      <c r="X124" s="304"/>
      <c r="Y124" s="305"/>
      <c r="Z124" s="78"/>
      <c r="AA124" s="81"/>
      <c r="AB124" s="81"/>
      <c r="AC124" s="306"/>
      <c r="AD124" s="306"/>
      <c r="AE124" s="79"/>
      <c r="AF124" s="307"/>
      <c r="AG124" s="307"/>
      <c r="AH124" s="308"/>
      <c r="AI124" s="309"/>
      <c r="AJ124" s="79"/>
      <c r="AK124" s="79"/>
      <c r="AL124" s="79"/>
      <c r="AM124" s="79"/>
      <c r="AN124" s="79"/>
      <c r="AO124" s="79"/>
      <c r="AP124" s="79"/>
      <c r="AQ124" s="79"/>
      <c r="AR124" s="79"/>
      <c r="AS124" s="79"/>
      <c r="AT124" s="79"/>
      <c r="AU124" s="79"/>
      <c r="AV124" s="79"/>
      <c r="AW124" s="79"/>
      <c r="AX124" s="79"/>
      <c r="AY124" s="79"/>
      <c r="AZ124" s="310"/>
      <c r="BA124" s="310"/>
      <c r="BB124" s="310"/>
      <c r="BC124" s="310"/>
      <c r="BD124" s="217"/>
      <c r="BE124" s="94"/>
      <c r="BF124" s="94"/>
      <c r="BG124" s="217"/>
      <c r="BH124" s="94"/>
      <c r="BI124" s="217"/>
      <c r="BJ124" s="217"/>
      <c r="BK124" s="96"/>
      <c r="BL124" s="96"/>
      <c r="BQ124" s="96"/>
      <c r="BR124" s="96"/>
      <c r="BS124" s="96"/>
      <c r="BT124" s="96"/>
      <c r="BV124" s="96"/>
      <c r="BW124" s="72"/>
      <c r="BX124" s="72"/>
      <c r="CB124" s="98"/>
      <c r="CC124" s="99"/>
      <c r="CD124" s="99"/>
      <c r="CE124" s="84"/>
      <c r="CF124" s="84"/>
    </row>
    <row r="125" spans="1:84" x14ac:dyDescent="0.2">
      <c r="A125" s="74"/>
      <c r="B125" s="74"/>
      <c r="C125" s="49"/>
      <c r="D125" s="171"/>
      <c r="E125" s="290"/>
      <c r="F125" s="76"/>
      <c r="G125" s="119"/>
      <c r="H125" s="78"/>
      <c r="I125" s="77"/>
      <c r="J125" s="77"/>
      <c r="K125" s="79"/>
      <c r="L125" s="79"/>
      <c r="M125" s="76"/>
      <c r="N125" s="255"/>
      <c r="O125" s="255"/>
      <c r="P125" s="255"/>
      <c r="Q125" s="255"/>
      <c r="R125" s="81"/>
      <c r="S125" s="85"/>
      <c r="T125" s="75"/>
      <c r="U125" s="75"/>
      <c r="V125" s="79"/>
      <c r="W125" s="79"/>
      <c r="X125" s="304"/>
      <c r="Y125" s="305"/>
      <c r="Z125" s="78"/>
      <c r="AA125" s="81"/>
      <c r="AB125" s="81"/>
      <c r="AC125" s="81"/>
      <c r="AD125" s="81"/>
      <c r="AE125" s="79"/>
      <c r="AF125" s="307"/>
      <c r="AG125" s="307"/>
      <c r="AH125" s="308"/>
      <c r="AI125" s="309"/>
      <c r="AJ125" s="79"/>
      <c r="AK125" s="79"/>
      <c r="AL125" s="79"/>
      <c r="AM125" s="79"/>
      <c r="AN125" s="79"/>
      <c r="AO125" s="79"/>
      <c r="AP125" s="79"/>
      <c r="AQ125" s="79"/>
      <c r="AR125" s="79"/>
      <c r="AS125" s="79"/>
      <c r="AT125" s="79"/>
      <c r="AU125" s="79"/>
      <c r="AV125" s="79"/>
      <c r="AW125" s="79"/>
      <c r="AX125" s="79"/>
      <c r="AY125" s="79"/>
      <c r="AZ125" s="310"/>
      <c r="BA125" s="310"/>
      <c r="BB125" s="310"/>
      <c r="BC125" s="310"/>
      <c r="BD125" s="217"/>
      <c r="BE125" s="94"/>
      <c r="BF125" s="94"/>
      <c r="BG125" s="217"/>
      <c r="BH125" s="94"/>
      <c r="BI125" s="217"/>
      <c r="BJ125" s="217"/>
      <c r="BK125" s="96"/>
      <c r="BL125" s="96"/>
      <c r="BQ125" s="96"/>
      <c r="BR125" s="96"/>
      <c r="BS125" s="96"/>
      <c r="BT125" s="96"/>
      <c r="BV125" s="96"/>
      <c r="BW125" s="72"/>
      <c r="BX125" s="72"/>
      <c r="CB125" s="98"/>
      <c r="CC125" s="99"/>
      <c r="CD125" s="99"/>
      <c r="CE125" s="84"/>
      <c r="CF125" s="84"/>
    </row>
    <row r="126" spans="1:84" x14ac:dyDescent="0.2">
      <c r="A126" s="74"/>
      <c r="B126" s="74"/>
      <c r="C126" s="49"/>
      <c r="D126" s="172"/>
      <c r="E126" s="290"/>
      <c r="F126" s="76"/>
      <c r="G126" s="119"/>
      <c r="H126" s="87"/>
      <c r="I126" s="77"/>
      <c r="J126" s="77"/>
      <c r="K126" s="88"/>
      <c r="L126" s="79"/>
      <c r="M126" s="76"/>
      <c r="N126" s="255"/>
      <c r="O126" s="255"/>
      <c r="P126" s="255"/>
      <c r="Q126" s="255"/>
      <c r="R126" s="81"/>
      <c r="S126" s="89"/>
      <c r="T126" s="75"/>
      <c r="U126" s="75"/>
      <c r="V126" s="79"/>
      <c r="W126" s="79"/>
      <c r="X126" s="304"/>
      <c r="Y126" s="305"/>
      <c r="Z126" s="78"/>
      <c r="AA126" s="81"/>
      <c r="AB126" s="81"/>
      <c r="AC126" s="306"/>
      <c r="AD126" s="306"/>
      <c r="AE126" s="79"/>
      <c r="AF126" s="307"/>
      <c r="AG126" s="307"/>
      <c r="AH126" s="308"/>
      <c r="AI126" s="309"/>
      <c r="AJ126" s="79"/>
      <c r="AK126" s="79"/>
      <c r="AL126" s="79"/>
      <c r="AM126" s="79"/>
      <c r="AN126" s="79"/>
      <c r="AO126" s="79"/>
      <c r="AP126" s="79"/>
      <c r="AQ126" s="79"/>
      <c r="AR126" s="79"/>
      <c r="AS126" s="79"/>
      <c r="AT126" s="79"/>
      <c r="AU126" s="79"/>
      <c r="AV126" s="79"/>
      <c r="AW126" s="79"/>
      <c r="AX126" s="79"/>
      <c r="AY126" s="79"/>
      <c r="AZ126" s="310"/>
      <c r="BA126" s="310"/>
      <c r="BB126" s="310"/>
      <c r="BC126" s="310"/>
      <c r="BD126" s="217"/>
      <c r="BE126" s="94"/>
      <c r="BF126" s="94"/>
      <c r="BG126" s="217"/>
      <c r="BH126" s="94"/>
      <c r="BI126" s="217"/>
      <c r="BJ126" s="217"/>
      <c r="BK126" s="96"/>
      <c r="BL126" s="96"/>
      <c r="BQ126" s="96"/>
      <c r="BR126" s="96"/>
      <c r="BS126" s="96"/>
      <c r="BT126" s="96"/>
      <c r="BV126" s="96"/>
      <c r="BW126" s="72"/>
      <c r="BX126" s="72"/>
      <c r="CB126" s="98"/>
      <c r="CC126" s="99"/>
      <c r="CD126" s="99"/>
      <c r="CE126" s="84"/>
      <c r="CF126" s="84"/>
    </row>
    <row r="127" spans="1:84" x14ac:dyDescent="0.2">
      <c r="A127" s="74"/>
      <c r="B127" s="74"/>
      <c r="C127" s="49"/>
      <c r="D127" s="172"/>
      <c r="E127" s="290"/>
      <c r="F127" s="76"/>
      <c r="G127" s="119"/>
      <c r="H127" s="87"/>
      <c r="I127" s="77"/>
      <c r="J127" s="77"/>
      <c r="K127" s="88"/>
      <c r="L127" s="79"/>
      <c r="M127" s="76"/>
      <c r="N127" s="255"/>
      <c r="O127" s="255"/>
      <c r="P127" s="255"/>
      <c r="Q127" s="255"/>
      <c r="R127" s="81"/>
      <c r="S127" s="89"/>
      <c r="T127" s="75"/>
      <c r="U127" s="76"/>
      <c r="V127" s="79"/>
      <c r="W127" s="79"/>
      <c r="X127" s="304"/>
      <c r="Y127" s="305"/>
      <c r="Z127" s="78"/>
      <c r="AA127" s="81"/>
      <c r="AB127" s="81"/>
      <c r="AC127" s="306"/>
      <c r="AD127" s="306"/>
      <c r="AE127" s="79"/>
      <c r="AF127" s="307"/>
      <c r="AG127" s="307"/>
      <c r="AH127" s="308"/>
      <c r="AI127" s="309"/>
      <c r="AJ127" s="79"/>
      <c r="AK127" s="79"/>
      <c r="AL127" s="79"/>
      <c r="AM127" s="79"/>
      <c r="AN127" s="79"/>
      <c r="AO127" s="79"/>
      <c r="AP127" s="79"/>
      <c r="AQ127" s="79"/>
      <c r="AR127" s="79"/>
      <c r="AS127" s="79"/>
      <c r="AT127" s="79"/>
      <c r="AU127" s="79"/>
      <c r="AV127" s="79"/>
      <c r="AW127" s="79"/>
      <c r="AX127" s="79"/>
      <c r="AY127" s="79"/>
      <c r="AZ127" s="310"/>
      <c r="BA127" s="310"/>
      <c r="BB127" s="310"/>
      <c r="BC127" s="310"/>
      <c r="BD127" s="217"/>
      <c r="BE127" s="94"/>
      <c r="BF127" s="94"/>
      <c r="BG127" s="217"/>
      <c r="BH127" s="94"/>
      <c r="BI127" s="217"/>
      <c r="BJ127" s="217"/>
      <c r="BK127" s="96"/>
      <c r="BL127" s="96"/>
      <c r="BQ127" s="96"/>
      <c r="BR127" s="96"/>
      <c r="BS127" s="96"/>
      <c r="BT127" s="96"/>
      <c r="BV127" s="96"/>
      <c r="BW127" s="72"/>
      <c r="BX127" s="72"/>
      <c r="CB127" s="98"/>
      <c r="CC127" s="99"/>
      <c r="CD127" s="99"/>
      <c r="CE127" s="84"/>
      <c r="CF127" s="84"/>
    </row>
    <row r="128" spans="1:84" ht="29.1" customHeight="1" x14ac:dyDescent="0.2">
      <c r="A128" s="74"/>
      <c r="B128" s="74"/>
      <c r="C128" s="49"/>
      <c r="D128" s="172"/>
      <c r="E128" s="290"/>
      <c r="F128" s="76"/>
      <c r="G128" s="119"/>
      <c r="H128" s="87"/>
      <c r="I128" s="77"/>
      <c r="J128" s="77"/>
      <c r="K128" s="88"/>
      <c r="L128" s="79"/>
      <c r="M128" s="76"/>
      <c r="N128" s="255"/>
      <c r="O128" s="255"/>
      <c r="P128" s="255"/>
      <c r="Q128" s="255"/>
      <c r="R128" s="81"/>
      <c r="S128" s="89"/>
      <c r="T128" s="75"/>
      <c r="U128" s="76"/>
      <c r="V128" s="79"/>
      <c r="W128" s="79"/>
      <c r="X128" s="304"/>
      <c r="Y128" s="305"/>
      <c r="Z128" s="78"/>
      <c r="AA128" s="81"/>
      <c r="AB128" s="81"/>
      <c r="AC128" s="306"/>
      <c r="AD128" s="306"/>
      <c r="AE128" s="79"/>
      <c r="AF128" s="307"/>
      <c r="AG128" s="307"/>
      <c r="AH128" s="308"/>
      <c r="AI128" s="309"/>
      <c r="AJ128" s="79"/>
      <c r="AK128" s="79"/>
      <c r="AL128" s="79"/>
      <c r="AM128" s="79"/>
      <c r="AN128" s="79"/>
      <c r="AO128" s="79"/>
      <c r="AP128" s="79"/>
      <c r="AQ128" s="79"/>
      <c r="AR128" s="79"/>
      <c r="AS128" s="79"/>
      <c r="AT128" s="79"/>
      <c r="AU128" s="79"/>
      <c r="AV128" s="79"/>
      <c r="AW128" s="79"/>
      <c r="AX128" s="79"/>
      <c r="AY128" s="79"/>
      <c r="AZ128" s="310"/>
      <c r="BA128" s="310"/>
      <c r="BB128" s="310"/>
      <c r="BC128" s="310"/>
      <c r="BD128" s="217"/>
      <c r="BE128" s="94"/>
      <c r="BF128" s="94"/>
      <c r="BG128" s="217"/>
      <c r="BH128" s="94"/>
      <c r="BI128" s="217"/>
      <c r="BJ128" s="217"/>
      <c r="BK128" s="96"/>
      <c r="BL128" s="96"/>
      <c r="BQ128" s="96"/>
      <c r="BR128" s="96"/>
      <c r="BS128" s="96"/>
      <c r="BT128" s="96"/>
      <c r="BV128" s="96"/>
      <c r="BW128" s="72"/>
      <c r="BX128" s="72"/>
      <c r="CB128" s="98"/>
      <c r="CC128" s="99"/>
      <c r="CD128" s="99"/>
      <c r="CE128" s="84"/>
      <c r="CF128" s="84"/>
    </row>
    <row r="129" spans="1:84" ht="29.1" customHeight="1" x14ac:dyDescent="0.2">
      <c r="A129" s="74"/>
      <c r="B129" s="74"/>
      <c r="C129" s="49"/>
      <c r="D129" s="172"/>
      <c r="E129" s="76"/>
      <c r="F129" s="76"/>
      <c r="G129" s="119"/>
      <c r="H129" s="87"/>
      <c r="I129" s="77"/>
      <c r="J129" s="77"/>
      <c r="K129" s="88"/>
      <c r="L129" s="79"/>
      <c r="M129" s="76"/>
      <c r="N129" s="255"/>
      <c r="O129" s="255"/>
      <c r="P129" s="255"/>
      <c r="Q129" s="255"/>
      <c r="R129" s="81"/>
      <c r="S129" s="89"/>
      <c r="T129" s="75"/>
      <c r="U129" s="75"/>
      <c r="V129" s="79"/>
      <c r="W129" s="79"/>
      <c r="X129" s="304"/>
      <c r="Y129" s="305"/>
      <c r="Z129" s="78"/>
      <c r="AA129" s="81"/>
      <c r="AB129" s="81"/>
      <c r="AC129" s="306"/>
      <c r="AD129" s="306"/>
      <c r="AE129" s="79"/>
      <c r="AF129" s="307"/>
      <c r="AG129" s="307"/>
      <c r="AH129" s="308"/>
      <c r="AI129" s="309"/>
      <c r="AJ129" s="79"/>
      <c r="AK129" s="79"/>
      <c r="AL129" s="79"/>
      <c r="AM129" s="79"/>
      <c r="AN129" s="79"/>
      <c r="AO129" s="79"/>
      <c r="AP129" s="79"/>
      <c r="AQ129" s="79"/>
      <c r="AR129" s="79"/>
      <c r="AS129" s="79"/>
      <c r="AT129" s="79"/>
      <c r="AU129" s="79"/>
      <c r="AV129" s="79"/>
      <c r="AW129" s="79"/>
      <c r="AX129" s="79"/>
      <c r="AY129" s="79"/>
      <c r="AZ129" s="310"/>
      <c r="BA129" s="310"/>
      <c r="BB129" s="310"/>
      <c r="BC129" s="310"/>
      <c r="BD129" s="217"/>
      <c r="BE129" s="94"/>
      <c r="BF129" s="94"/>
      <c r="BG129" s="217"/>
      <c r="BH129" s="94"/>
      <c r="BI129" s="217"/>
      <c r="BJ129" s="217"/>
      <c r="BK129" s="96"/>
      <c r="BL129" s="96"/>
      <c r="BQ129" s="96"/>
      <c r="BR129" s="96"/>
      <c r="BS129" s="96"/>
      <c r="BT129" s="96"/>
      <c r="BV129" s="96"/>
      <c r="BW129" s="72"/>
      <c r="BX129" s="72"/>
      <c r="CB129" s="98"/>
      <c r="CC129" s="99"/>
      <c r="CD129" s="99"/>
      <c r="CE129" s="84"/>
      <c r="CF129" s="84"/>
    </row>
    <row r="130" spans="1:84" x14ac:dyDescent="0.2">
      <c r="A130" s="74"/>
      <c r="B130" s="74"/>
      <c r="C130" s="49"/>
      <c r="D130" s="172"/>
      <c r="E130" s="76"/>
      <c r="F130" s="76"/>
      <c r="G130" s="119"/>
      <c r="H130" s="87"/>
      <c r="I130" s="77"/>
      <c r="J130" s="77"/>
      <c r="K130" s="88"/>
      <c r="L130" s="79"/>
      <c r="M130" s="76"/>
      <c r="N130" s="255"/>
      <c r="O130" s="255"/>
      <c r="P130" s="255"/>
      <c r="Q130" s="255"/>
      <c r="R130" s="81"/>
      <c r="S130" s="89"/>
      <c r="T130" s="75"/>
      <c r="U130" s="75"/>
      <c r="V130" s="79"/>
      <c r="W130" s="79"/>
      <c r="X130" s="304"/>
      <c r="Y130" s="305"/>
      <c r="Z130" s="78"/>
      <c r="AA130" s="81"/>
      <c r="AB130" s="81"/>
      <c r="AC130" s="306"/>
      <c r="AD130" s="306"/>
      <c r="AE130" s="79"/>
      <c r="AF130" s="307"/>
      <c r="AG130" s="307"/>
      <c r="AH130" s="308"/>
      <c r="AI130" s="309"/>
      <c r="AJ130" s="79"/>
      <c r="AK130" s="79"/>
      <c r="AL130" s="79"/>
      <c r="AM130" s="79"/>
      <c r="AN130" s="79"/>
      <c r="AO130" s="79"/>
      <c r="AP130" s="79"/>
      <c r="AQ130" s="79"/>
      <c r="AR130" s="79"/>
      <c r="AS130" s="79"/>
      <c r="AT130" s="79"/>
      <c r="AU130" s="79"/>
      <c r="AV130" s="79"/>
      <c r="AW130" s="79"/>
      <c r="AX130" s="79"/>
      <c r="AY130" s="79"/>
      <c r="AZ130" s="310"/>
      <c r="BA130" s="310"/>
      <c r="BB130" s="310"/>
      <c r="BC130" s="310"/>
      <c r="BD130" s="217"/>
      <c r="BE130" s="94"/>
      <c r="BF130" s="94"/>
      <c r="BG130" s="217"/>
      <c r="BH130" s="94"/>
      <c r="BI130" s="217"/>
      <c r="BJ130" s="217"/>
      <c r="BK130" s="96"/>
      <c r="BL130" s="96"/>
      <c r="BQ130" s="96"/>
      <c r="BR130" s="96"/>
      <c r="BS130" s="96"/>
      <c r="BT130" s="96"/>
      <c r="BV130" s="96"/>
      <c r="BW130" s="72"/>
      <c r="BX130" s="72"/>
      <c r="CB130" s="98"/>
      <c r="CC130" s="99"/>
      <c r="CD130" s="99"/>
      <c r="CE130" s="84"/>
      <c r="CF130" s="84"/>
    </row>
    <row r="131" spans="1:84" x14ac:dyDescent="0.2">
      <c r="A131" s="74"/>
      <c r="B131" s="74"/>
      <c r="C131" s="49"/>
      <c r="D131" s="172"/>
      <c r="E131" s="290"/>
      <c r="F131" s="76"/>
      <c r="G131" s="119"/>
      <c r="H131" s="87"/>
      <c r="I131" s="77"/>
      <c r="J131" s="77"/>
      <c r="K131" s="88"/>
      <c r="L131" s="79"/>
      <c r="M131" s="76"/>
      <c r="N131" s="255"/>
      <c r="O131" s="255"/>
      <c r="P131" s="255"/>
      <c r="Q131" s="255"/>
      <c r="R131" s="81"/>
      <c r="S131" s="89"/>
      <c r="T131" s="75"/>
      <c r="U131" s="75"/>
      <c r="V131" s="79"/>
      <c r="W131" s="79"/>
      <c r="X131" s="304"/>
      <c r="Y131" s="305"/>
      <c r="Z131" s="78"/>
      <c r="AA131" s="81"/>
      <c r="AB131" s="81"/>
      <c r="AC131" s="306"/>
      <c r="AD131" s="306"/>
      <c r="AE131" s="79"/>
      <c r="AF131" s="307"/>
      <c r="AG131" s="307"/>
      <c r="AH131" s="308"/>
      <c r="AI131" s="309"/>
      <c r="AJ131" s="79"/>
      <c r="AK131" s="79"/>
      <c r="AL131" s="79"/>
      <c r="AM131" s="79"/>
      <c r="AN131" s="79"/>
      <c r="AO131" s="79"/>
      <c r="AP131" s="79"/>
      <c r="AQ131" s="79"/>
      <c r="AR131" s="79"/>
      <c r="AS131" s="79"/>
      <c r="AT131" s="79"/>
      <c r="AU131" s="79"/>
      <c r="AV131" s="79"/>
      <c r="AW131" s="79"/>
      <c r="AX131" s="79"/>
      <c r="AY131" s="79"/>
      <c r="AZ131" s="310"/>
      <c r="BA131" s="310"/>
      <c r="BB131" s="310"/>
      <c r="BC131" s="310"/>
      <c r="BD131" s="217"/>
      <c r="BE131" s="94"/>
      <c r="BF131" s="94"/>
      <c r="BG131" s="217"/>
      <c r="BH131" s="94"/>
      <c r="BI131" s="217"/>
      <c r="BJ131" s="217"/>
      <c r="BK131" s="96"/>
      <c r="BL131" s="96"/>
      <c r="BQ131" s="96"/>
      <c r="BR131" s="96"/>
      <c r="BS131" s="96"/>
      <c r="BT131" s="96"/>
      <c r="BV131" s="96"/>
      <c r="BW131" s="72"/>
      <c r="BX131" s="72"/>
      <c r="CB131" s="98"/>
      <c r="CC131" s="99"/>
      <c r="CD131" s="99"/>
      <c r="CE131" s="84"/>
      <c r="CF131" s="84"/>
    </row>
    <row r="132" spans="1:84" x14ac:dyDescent="0.2">
      <c r="A132" s="74"/>
      <c r="B132" s="74"/>
      <c r="C132" s="49"/>
      <c r="D132" s="172"/>
      <c r="E132" s="76"/>
      <c r="F132" s="76"/>
      <c r="G132" s="119"/>
      <c r="H132" s="87"/>
      <c r="I132" s="77"/>
      <c r="J132" s="77"/>
      <c r="K132" s="88"/>
      <c r="L132" s="79"/>
      <c r="M132" s="76"/>
      <c r="N132" s="255"/>
      <c r="O132" s="255"/>
      <c r="P132" s="255"/>
      <c r="Q132" s="255"/>
      <c r="R132" s="81"/>
      <c r="S132" s="89"/>
      <c r="T132" s="75"/>
      <c r="U132" s="75"/>
      <c r="V132" s="79"/>
      <c r="W132" s="79"/>
      <c r="X132" s="304"/>
      <c r="Y132" s="305"/>
      <c r="Z132" s="78"/>
      <c r="AA132" s="81"/>
      <c r="AB132" s="81"/>
      <c r="AC132" s="306"/>
      <c r="AD132" s="306"/>
      <c r="AE132" s="79"/>
      <c r="AF132" s="307"/>
      <c r="AG132" s="307"/>
      <c r="AH132" s="308"/>
      <c r="AI132" s="309"/>
      <c r="AJ132" s="79"/>
      <c r="AK132" s="79"/>
      <c r="AL132" s="79"/>
      <c r="AM132" s="79"/>
      <c r="AN132" s="79"/>
      <c r="AO132" s="79"/>
      <c r="AP132" s="79"/>
      <c r="AQ132" s="79"/>
      <c r="AR132" s="79"/>
      <c r="AS132" s="79"/>
      <c r="AT132" s="79"/>
      <c r="AU132" s="79"/>
      <c r="AV132" s="79"/>
      <c r="AW132" s="79"/>
      <c r="AX132" s="79"/>
      <c r="AY132" s="79"/>
      <c r="AZ132" s="310"/>
      <c r="BA132" s="310"/>
      <c r="BB132" s="310"/>
      <c r="BC132" s="310"/>
      <c r="BD132" s="217"/>
      <c r="BE132" s="94"/>
      <c r="BF132" s="94"/>
      <c r="BG132" s="217"/>
      <c r="BH132" s="94"/>
      <c r="BI132" s="217"/>
      <c r="BJ132" s="217"/>
      <c r="BK132" s="96"/>
      <c r="BL132" s="96"/>
      <c r="BQ132" s="96"/>
      <c r="BR132" s="96"/>
      <c r="BS132" s="96"/>
      <c r="BT132" s="96"/>
      <c r="BV132" s="96"/>
      <c r="BW132" s="72"/>
      <c r="BX132" s="72"/>
      <c r="CB132" s="98"/>
      <c r="CC132" s="99"/>
      <c r="CD132" s="99"/>
      <c r="CE132" s="84"/>
      <c r="CF132" s="84"/>
    </row>
    <row r="133" spans="1:84" x14ac:dyDescent="0.2">
      <c r="A133" s="74"/>
      <c r="B133" s="74"/>
      <c r="C133" s="49"/>
      <c r="D133" s="171"/>
      <c r="E133" s="290"/>
      <c r="F133" s="76"/>
      <c r="G133" s="119"/>
      <c r="H133" s="78"/>
      <c r="I133" s="77"/>
      <c r="J133" s="77"/>
      <c r="K133" s="79"/>
      <c r="L133" s="79"/>
      <c r="M133" s="76"/>
      <c r="N133" s="255"/>
      <c r="O133" s="255"/>
      <c r="P133" s="255"/>
      <c r="Q133" s="255"/>
      <c r="R133" s="81"/>
      <c r="S133" s="85"/>
      <c r="T133" s="75"/>
      <c r="U133" s="75"/>
      <c r="V133" s="79"/>
      <c r="W133" s="79"/>
      <c r="X133" s="304"/>
      <c r="Y133" s="305"/>
      <c r="Z133" s="78"/>
      <c r="AA133" s="81"/>
      <c r="AB133" s="81"/>
      <c r="AC133" s="81"/>
      <c r="AD133" s="81"/>
      <c r="AE133" s="79"/>
      <c r="AF133" s="307"/>
      <c r="AG133" s="307"/>
      <c r="AH133" s="308"/>
      <c r="AI133" s="309"/>
      <c r="AJ133" s="79"/>
      <c r="AK133" s="79"/>
      <c r="AL133" s="79"/>
      <c r="AM133" s="79"/>
      <c r="AN133" s="79"/>
      <c r="AO133" s="79"/>
      <c r="AP133" s="79"/>
      <c r="AQ133" s="79"/>
      <c r="AR133" s="79"/>
      <c r="AS133" s="79"/>
      <c r="AT133" s="79"/>
      <c r="AU133" s="79"/>
      <c r="AV133" s="79"/>
      <c r="AW133" s="79"/>
      <c r="AX133" s="79"/>
      <c r="AY133" s="79"/>
      <c r="AZ133" s="310"/>
      <c r="BA133" s="310"/>
      <c r="BB133" s="310"/>
      <c r="BC133" s="310"/>
      <c r="BD133" s="217"/>
      <c r="BE133" s="94"/>
      <c r="BF133" s="94"/>
      <c r="BG133" s="217"/>
      <c r="BH133" s="94"/>
      <c r="BI133" s="217"/>
      <c r="BJ133" s="217"/>
      <c r="BK133" s="96"/>
      <c r="BL133" s="96"/>
      <c r="BQ133" s="96"/>
      <c r="BR133" s="96"/>
      <c r="BS133" s="96"/>
      <c r="BT133" s="96"/>
      <c r="BV133" s="96"/>
      <c r="BW133" s="72"/>
      <c r="BX133" s="72"/>
      <c r="CB133" s="98"/>
      <c r="CC133" s="99"/>
      <c r="CD133" s="99"/>
      <c r="CE133" s="84"/>
      <c r="CF133" s="84"/>
    </row>
    <row r="134" spans="1:84" x14ac:dyDescent="0.2">
      <c r="A134" s="74"/>
      <c r="B134" s="74"/>
      <c r="C134" s="49"/>
      <c r="D134" s="171"/>
      <c r="E134" s="290"/>
      <c r="F134" s="76"/>
      <c r="G134" s="119"/>
      <c r="H134" s="78"/>
      <c r="I134" s="77"/>
      <c r="J134" s="77"/>
      <c r="K134" s="79"/>
      <c r="L134" s="79"/>
      <c r="M134" s="76"/>
      <c r="N134" s="255"/>
      <c r="O134" s="255"/>
      <c r="P134" s="255"/>
      <c r="Q134" s="255"/>
      <c r="R134" s="81"/>
      <c r="S134" s="85"/>
      <c r="T134" s="75"/>
      <c r="U134" s="75"/>
      <c r="V134" s="79"/>
      <c r="W134" s="79"/>
      <c r="X134" s="304"/>
      <c r="Y134" s="305"/>
      <c r="Z134" s="78"/>
      <c r="AA134" s="81"/>
      <c r="AB134" s="81"/>
      <c r="AC134" s="81"/>
      <c r="AD134" s="81"/>
      <c r="AE134" s="79"/>
      <c r="AF134" s="307"/>
      <c r="AG134" s="307"/>
      <c r="AH134" s="308"/>
      <c r="AI134" s="309"/>
      <c r="AJ134" s="79"/>
      <c r="AK134" s="79"/>
      <c r="AL134" s="79"/>
      <c r="AM134" s="79"/>
      <c r="AN134" s="79"/>
      <c r="AO134" s="79"/>
      <c r="AP134" s="79"/>
      <c r="AQ134" s="79"/>
      <c r="AR134" s="79"/>
      <c r="AS134" s="79"/>
      <c r="AT134" s="79"/>
      <c r="AU134" s="79"/>
      <c r="AV134" s="79"/>
      <c r="AW134" s="79"/>
      <c r="AX134" s="79"/>
      <c r="AY134" s="79"/>
      <c r="AZ134" s="310"/>
      <c r="BA134" s="310"/>
      <c r="BB134" s="310"/>
      <c r="BC134" s="310"/>
      <c r="BD134" s="217"/>
      <c r="BE134" s="94"/>
      <c r="BF134" s="94"/>
      <c r="BG134" s="217"/>
      <c r="BH134" s="94"/>
      <c r="BI134" s="217"/>
      <c r="BJ134" s="217"/>
      <c r="BK134" s="96"/>
      <c r="BL134" s="96"/>
      <c r="BQ134" s="96"/>
      <c r="BR134" s="96"/>
      <c r="BS134" s="96"/>
      <c r="BT134" s="96"/>
      <c r="BV134" s="96"/>
      <c r="BW134" s="72"/>
      <c r="BX134" s="72"/>
      <c r="CB134" s="98"/>
      <c r="CC134" s="99"/>
      <c r="CD134" s="99"/>
      <c r="CE134" s="84"/>
      <c r="CF134" s="84"/>
    </row>
    <row r="135" spans="1:84" x14ac:dyDescent="0.2">
      <c r="A135" s="74"/>
      <c r="B135" s="74"/>
      <c r="C135" s="49"/>
      <c r="D135" s="172"/>
      <c r="E135" s="290"/>
      <c r="F135" s="76"/>
      <c r="G135" s="119"/>
      <c r="H135" s="87"/>
      <c r="I135" s="77"/>
      <c r="J135" s="77"/>
      <c r="K135" s="88"/>
      <c r="L135" s="79"/>
      <c r="M135" s="76"/>
      <c r="N135" s="255"/>
      <c r="O135" s="255"/>
      <c r="P135" s="255"/>
      <c r="Q135" s="255"/>
      <c r="R135" s="81"/>
      <c r="S135" s="89"/>
      <c r="T135" s="75"/>
      <c r="U135" s="75"/>
      <c r="V135" s="79"/>
      <c r="W135" s="79"/>
      <c r="X135" s="304"/>
      <c r="Y135" s="305"/>
      <c r="Z135" s="78"/>
      <c r="AA135" s="81"/>
      <c r="AB135" s="81"/>
      <c r="AC135" s="306"/>
      <c r="AD135" s="306"/>
      <c r="AE135" s="79"/>
      <c r="AF135" s="307"/>
      <c r="AG135" s="307"/>
      <c r="AH135" s="308"/>
      <c r="AI135" s="309"/>
      <c r="AJ135" s="79"/>
      <c r="AK135" s="79"/>
      <c r="AL135" s="79"/>
      <c r="AM135" s="79"/>
      <c r="AN135" s="79"/>
      <c r="AO135" s="79"/>
      <c r="AP135" s="79"/>
      <c r="AQ135" s="79"/>
      <c r="AR135" s="79"/>
      <c r="AS135" s="79"/>
      <c r="AT135" s="79"/>
      <c r="AU135" s="79"/>
      <c r="AV135" s="79"/>
      <c r="AW135" s="79"/>
      <c r="AX135" s="79"/>
      <c r="AY135" s="79"/>
      <c r="AZ135" s="310"/>
      <c r="BA135" s="310"/>
      <c r="BB135" s="310"/>
      <c r="BC135" s="310"/>
      <c r="BD135" s="217"/>
      <c r="BE135" s="94"/>
      <c r="BF135" s="94"/>
      <c r="BG135" s="217"/>
      <c r="BH135" s="94"/>
      <c r="BI135" s="217"/>
      <c r="BJ135" s="217"/>
      <c r="BK135" s="96"/>
      <c r="BL135" s="96"/>
      <c r="BQ135" s="96"/>
      <c r="BR135" s="96"/>
      <c r="BS135" s="96"/>
      <c r="BT135" s="96"/>
      <c r="BV135" s="96"/>
      <c r="BW135" s="72"/>
      <c r="BX135" s="72"/>
      <c r="CB135" s="98"/>
      <c r="CC135" s="99"/>
      <c r="CD135" s="99"/>
      <c r="CE135" s="84"/>
      <c r="CF135" s="84"/>
    </row>
    <row r="136" spans="1:84" x14ac:dyDescent="0.2">
      <c r="A136" s="74"/>
      <c r="B136" s="74"/>
      <c r="C136" s="49"/>
      <c r="D136" s="172"/>
      <c r="E136" s="290"/>
      <c r="F136" s="76"/>
      <c r="G136" s="119"/>
      <c r="H136" s="87"/>
      <c r="I136" s="77"/>
      <c r="J136" s="77"/>
      <c r="K136" s="88"/>
      <c r="L136" s="79"/>
      <c r="M136" s="76"/>
      <c r="N136" s="255"/>
      <c r="O136" s="255"/>
      <c r="P136" s="255"/>
      <c r="Q136" s="255"/>
      <c r="R136" s="81"/>
      <c r="S136" s="89"/>
      <c r="T136" s="75"/>
      <c r="U136" s="76"/>
      <c r="V136" s="79"/>
      <c r="W136" s="79"/>
      <c r="X136" s="304"/>
      <c r="Y136" s="305"/>
      <c r="Z136" s="78"/>
      <c r="AA136" s="81"/>
      <c r="AB136" s="81"/>
      <c r="AC136" s="306"/>
      <c r="AD136" s="306"/>
      <c r="AE136" s="79"/>
      <c r="AF136" s="307"/>
      <c r="AG136" s="307"/>
      <c r="AH136" s="308"/>
      <c r="AI136" s="309"/>
      <c r="AJ136" s="79"/>
      <c r="AK136" s="79"/>
      <c r="AL136" s="79"/>
      <c r="AM136" s="79"/>
      <c r="AN136" s="79"/>
      <c r="AO136" s="79"/>
      <c r="AP136" s="79"/>
      <c r="AQ136" s="79"/>
      <c r="AR136" s="79"/>
      <c r="AS136" s="79"/>
      <c r="AT136" s="79"/>
      <c r="AU136" s="79"/>
      <c r="AV136" s="79"/>
      <c r="AW136" s="79"/>
      <c r="AX136" s="79"/>
      <c r="AY136" s="79"/>
      <c r="AZ136" s="310"/>
      <c r="BA136" s="310"/>
      <c r="BB136" s="310"/>
      <c r="BC136" s="310"/>
      <c r="BD136" s="217"/>
      <c r="BE136" s="94"/>
      <c r="BF136" s="94"/>
      <c r="BG136" s="217"/>
      <c r="BH136" s="94"/>
      <c r="BI136" s="217"/>
      <c r="BJ136" s="217"/>
      <c r="BK136" s="96"/>
      <c r="BL136" s="96"/>
      <c r="BQ136" s="96"/>
      <c r="BR136" s="96"/>
      <c r="BS136" s="96"/>
      <c r="BT136" s="96"/>
      <c r="BV136" s="96"/>
      <c r="BW136" s="72"/>
      <c r="BX136" s="72"/>
      <c r="CB136" s="98"/>
      <c r="CC136" s="99"/>
      <c r="CD136" s="99"/>
      <c r="CE136" s="84"/>
      <c r="CF136" s="84"/>
    </row>
    <row r="137" spans="1:84" x14ac:dyDescent="0.2">
      <c r="A137" s="74"/>
      <c r="B137" s="74"/>
      <c r="C137" s="49"/>
      <c r="D137" s="172"/>
      <c r="E137" s="290"/>
      <c r="F137" s="76"/>
      <c r="G137" s="119"/>
      <c r="H137" s="87"/>
      <c r="I137" s="77"/>
      <c r="J137" s="77"/>
      <c r="K137" s="88"/>
      <c r="L137" s="79"/>
      <c r="M137" s="76"/>
      <c r="N137" s="255"/>
      <c r="O137" s="255"/>
      <c r="P137" s="255"/>
      <c r="Q137" s="255"/>
      <c r="R137" s="81"/>
      <c r="S137" s="89"/>
      <c r="T137" s="75"/>
      <c r="U137" s="75"/>
      <c r="V137" s="79"/>
      <c r="W137" s="79"/>
      <c r="X137" s="304"/>
      <c r="Y137" s="305"/>
      <c r="Z137" s="78"/>
      <c r="AA137" s="81"/>
      <c r="AB137" s="81"/>
      <c r="AC137" s="306"/>
      <c r="AD137" s="306"/>
      <c r="AE137" s="79"/>
      <c r="AF137" s="307"/>
      <c r="AG137" s="307"/>
      <c r="AH137" s="308"/>
      <c r="AI137" s="309"/>
      <c r="AJ137" s="79"/>
      <c r="AK137" s="79"/>
      <c r="AL137" s="79"/>
      <c r="AM137" s="79"/>
      <c r="AN137" s="79"/>
      <c r="AO137" s="79"/>
      <c r="AP137" s="79"/>
      <c r="AQ137" s="79"/>
      <c r="AR137" s="79"/>
      <c r="AS137" s="79"/>
      <c r="AT137" s="79"/>
      <c r="AU137" s="79"/>
      <c r="AV137" s="79"/>
      <c r="AW137" s="79"/>
      <c r="AX137" s="79"/>
      <c r="AY137" s="79"/>
      <c r="AZ137" s="310"/>
      <c r="BA137" s="310"/>
      <c r="BB137" s="310"/>
      <c r="BC137" s="310"/>
      <c r="BD137" s="217"/>
      <c r="BE137" s="94"/>
      <c r="BF137" s="94"/>
      <c r="BG137" s="217"/>
      <c r="BH137" s="94"/>
      <c r="BI137" s="217"/>
      <c r="BJ137" s="217"/>
      <c r="BK137" s="96"/>
      <c r="BL137" s="96"/>
      <c r="BQ137" s="96"/>
      <c r="BR137" s="96"/>
      <c r="BS137" s="96"/>
      <c r="BT137" s="96"/>
      <c r="BV137" s="96"/>
      <c r="BW137" s="72"/>
      <c r="BX137" s="72"/>
      <c r="CB137" s="98"/>
      <c r="CC137" s="99"/>
      <c r="CD137" s="99"/>
      <c r="CE137" s="84"/>
      <c r="CF137" s="84"/>
    </row>
    <row r="138" spans="1:84" x14ac:dyDescent="0.2">
      <c r="A138" s="74"/>
      <c r="B138" s="74"/>
      <c r="C138" s="49"/>
      <c r="D138" s="172"/>
      <c r="E138" s="290"/>
      <c r="F138" s="76"/>
      <c r="G138" s="119"/>
      <c r="H138" s="87"/>
      <c r="I138" s="77"/>
      <c r="J138" s="77"/>
      <c r="K138" s="88"/>
      <c r="L138" s="79"/>
      <c r="M138" s="76"/>
      <c r="N138" s="255"/>
      <c r="O138" s="255"/>
      <c r="P138" s="255"/>
      <c r="Q138" s="255"/>
      <c r="R138" s="81"/>
      <c r="S138" s="89"/>
      <c r="T138" s="75"/>
      <c r="U138" s="75"/>
      <c r="V138" s="79"/>
      <c r="W138" s="79"/>
      <c r="X138" s="304"/>
      <c r="Y138" s="305"/>
      <c r="Z138" s="78"/>
      <c r="AA138" s="81"/>
      <c r="AB138" s="81"/>
      <c r="AC138" s="306"/>
      <c r="AD138" s="306"/>
      <c r="AE138" s="79"/>
      <c r="AF138" s="307"/>
      <c r="AG138" s="307"/>
      <c r="AH138" s="308"/>
      <c r="AI138" s="309"/>
      <c r="AJ138" s="79"/>
      <c r="AK138" s="79"/>
      <c r="AL138" s="79"/>
      <c r="AM138" s="79"/>
      <c r="AN138" s="79"/>
      <c r="AO138" s="79"/>
      <c r="AP138" s="79"/>
      <c r="AQ138" s="79"/>
      <c r="AR138" s="79"/>
      <c r="AS138" s="79"/>
      <c r="AT138" s="79"/>
      <c r="AU138" s="79"/>
      <c r="AV138" s="79"/>
      <c r="AW138" s="79"/>
      <c r="AX138" s="79"/>
      <c r="AY138" s="79"/>
      <c r="AZ138" s="310"/>
      <c r="BA138" s="310"/>
      <c r="BB138" s="310"/>
      <c r="BC138" s="310"/>
      <c r="BD138" s="217"/>
      <c r="BE138" s="94"/>
      <c r="BF138" s="94"/>
      <c r="BG138" s="217"/>
      <c r="BH138" s="94"/>
      <c r="BI138" s="217"/>
      <c r="BJ138" s="217"/>
      <c r="BK138" s="96"/>
      <c r="BL138" s="96"/>
      <c r="BQ138" s="96"/>
      <c r="BR138" s="96"/>
      <c r="BS138" s="96"/>
      <c r="BT138" s="96"/>
      <c r="BV138" s="96"/>
      <c r="BW138" s="72"/>
      <c r="BX138" s="72"/>
      <c r="CB138" s="98"/>
      <c r="CC138" s="99"/>
      <c r="CD138" s="99"/>
      <c r="CE138" s="84"/>
      <c r="CF138" s="84"/>
    </row>
    <row r="139" spans="1:84" x14ac:dyDescent="0.2">
      <c r="A139" s="74"/>
      <c r="B139" s="74"/>
      <c r="C139" s="49"/>
      <c r="D139" s="172"/>
      <c r="E139" s="290"/>
      <c r="F139" s="76"/>
      <c r="G139" s="119"/>
      <c r="H139" s="87"/>
      <c r="I139" s="77"/>
      <c r="J139" s="77"/>
      <c r="K139" s="88"/>
      <c r="L139" s="79"/>
      <c r="M139" s="76"/>
      <c r="N139" s="255"/>
      <c r="O139" s="255"/>
      <c r="P139" s="255"/>
      <c r="Q139" s="255"/>
      <c r="R139" s="81"/>
      <c r="S139" s="89"/>
      <c r="T139" s="75"/>
      <c r="U139" s="75"/>
      <c r="V139" s="79"/>
      <c r="W139" s="79"/>
      <c r="X139" s="304"/>
      <c r="Y139" s="305"/>
      <c r="Z139" s="78"/>
      <c r="AA139" s="81"/>
      <c r="AB139" s="81"/>
      <c r="AC139" s="306"/>
      <c r="AD139" s="306"/>
      <c r="AE139" s="79"/>
      <c r="AF139" s="307"/>
      <c r="AG139" s="307"/>
      <c r="AH139" s="308"/>
      <c r="AI139" s="309"/>
      <c r="AJ139" s="79"/>
      <c r="AK139" s="79"/>
      <c r="AL139" s="79"/>
      <c r="AM139" s="79"/>
      <c r="AN139" s="79"/>
      <c r="AO139" s="79"/>
      <c r="AP139" s="79"/>
      <c r="AQ139" s="79"/>
      <c r="AR139" s="79"/>
      <c r="AS139" s="79"/>
      <c r="AT139" s="79"/>
      <c r="AU139" s="79"/>
      <c r="AV139" s="79"/>
      <c r="AW139" s="79"/>
      <c r="AX139" s="79"/>
      <c r="AY139" s="79"/>
      <c r="AZ139" s="310"/>
      <c r="BA139" s="310"/>
      <c r="BB139" s="310"/>
      <c r="BC139" s="310"/>
      <c r="BD139" s="217"/>
      <c r="BE139" s="94"/>
      <c r="BF139" s="94"/>
      <c r="BG139" s="217"/>
      <c r="BH139" s="94"/>
      <c r="BI139" s="217"/>
      <c r="BJ139" s="217"/>
      <c r="BK139" s="96"/>
      <c r="BL139" s="96"/>
      <c r="BQ139" s="96"/>
      <c r="BR139" s="96"/>
      <c r="BS139" s="96"/>
      <c r="BT139" s="96"/>
      <c r="BV139" s="96"/>
      <c r="BW139" s="72"/>
      <c r="BX139" s="72"/>
      <c r="CB139" s="98"/>
      <c r="CC139" s="99"/>
      <c r="CD139" s="99"/>
      <c r="CE139" s="84"/>
      <c r="CF139" s="84"/>
    </row>
    <row r="140" spans="1:84" x14ac:dyDescent="0.2">
      <c r="A140" s="74"/>
      <c r="B140" s="74"/>
      <c r="C140" s="49"/>
      <c r="D140" s="172"/>
      <c r="E140" s="290"/>
      <c r="F140" s="76"/>
      <c r="G140" s="119"/>
      <c r="H140" s="87"/>
      <c r="I140" s="77"/>
      <c r="J140" s="77"/>
      <c r="K140" s="88"/>
      <c r="L140" s="79"/>
      <c r="M140" s="76"/>
      <c r="N140" s="255"/>
      <c r="O140" s="255"/>
      <c r="P140" s="255"/>
      <c r="Q140" s="255"/>
      <c r="R140" s="81"/>
      <c r="S140" s="89"/>
      <c r="T140" s="75"/>
      <c r="U140" s="75"/>
      <c r="V140" s="79"/>
      <c r="W140" s="79"/>
      <c r="X140" s="304"/>
      <c r="Y140" s="305"/>
      <c r="Z140" s="78"/>
      <c r="AA140" s="81"/>
      <c r="AB140" s="81"/>
      <c r="AC140" s="306"/>
      <c r="AD140" s="306"/>
      <c r="AE140" s="79"/>
      <c r="AF140" s="307"/>
      <c r="AG140" s="307"/>
      <c r="AH140" s="308"/>
      <c r="AI140" s="309"/>
      <c r="AJ140" s="79"/>
      <c r="AK140" s="79"/>
      <c r="AL140" s="79"/>
      <c r="AM140" s="79"/>
      <c r="AN140" s="79"/>
      <c r="AO140" s="79"/>
      <c r="AP140" s="79"/>
      <c r="AQ140" s="79"/>
      <c r="AR140" s="79"/>
      <c r="AS140" s="79"/>
      <c r="AT140" s="79"/>
      <c r="AU140" s="79"/>
      <c r="AV140" s="79"/>
      <c r="AW140" s="79"/>
      <c r="AX140" s="79"/>
      <c r="AY140" s="79"/>
      <c r="AZ140" s="310"/>
      <c r="BA140" s="310"/>
      <c r="BB140" s="310"/>
      <c r="BC140" s="310"/>
      <c r="BD140" s="217"/>
      <c r="BE140" s="94"/>
      <c r="BF140" s="94"/>
      <c r="BG140" s="217"/>
      <c r="BH140" s="94"/>
      <c r="BI140" s="217"/>
      <c r="BJ140" s="217"/>
      <c r="BK140" s="96"/>
      <c r="BL140" s="96"/>
      <c r="BQ140" s="96"/>
      <c r="BR140" s="96"/>
      <c r="BS140" s="96"/>
      <c r="BT140" s="96"/>
      <c r="BV140" s="96"/>
      <c r="BW140" s="72"/>
      <c r="BX140" s="72"/>
      <c r="CB140" s="98"/>
      <c r="CC140" s="99"/>
      <c r="CD140" s="99"/>
      <c r="CE140" s="84"/>
      <c r="CF140" s="84"/>
    </row>
    <row r="141" spans="1:84" x14ac:dyDescent="0.2">
      <c r="A141" s="74"/>
      <c r="B141" s="74"/>
      <c r="C141" s="49"/>
      <c r="D141" s="172"/>
      <c r="E141" s="290"/>
      <c r="F141" s="76"/>
      <c r="G141" s="119"/>
      <c r="H141" s="87"/>
      <c r="I141" s="77"/>
      <c r="J141" s="77"/>
      <c r="K141" s="88"/>
      <c r="L141" s="79"/>
      <c r="M141" s="76"/>
      <c r="N141" s="255"/>
      <c r="O141" s="255"/>
      <c r="P141" s="255"/>
      <c r="Q141" s="255"/>
      <c r="R141" s="81"/>
      <c r="S141" s="89"/>
      <c r="T141" s="75"/>
      <c r="U141" s="75"/>
      <c r="V141" s="79"/>
      <c r="W141" s="79"/>
      <c r="X141" s="304"/>
      <c r="Y141" s="305"/>
      <c r="Z141" s="78"/>
      <c r="AA141" s="81"/>
      <c r="AB141" s="81"/>
      <c r="AC141" s="306"/>
      <c r="AD141" s="306"/>
      <c r="AE141" s="79"/>
      <c r="AF141" s="307"/>
      <c r="AG141" s="307"/>
      <c r="AH141" s="308"/>
      <c r="AI141" s="309"/>
      <c r="AJ141" s="79"/>
      <c r="AK141" s="79"/>
      <c r="AL141" s="79"/>
      <c r="AM141" s="79"/>
      <c r="AN141" s="79"/>
      <c r="AO141" s="79"/>
      <c r="AP141" s="79"/>
      <c r="AQ141" s="79"/>
      <c r="AR141" s="79"/>
      <c r="AS141" s="79"/>
      <c r="AT141" s="79"/>
      <c r="AU141" s="79"/>
      <c r="AV141" s="79"/>
      <c r="AW141" s="79"/>
      <c r="AX141" s="79"/>
      <c r="AY141" s="79"/>
      <c r="AZ141" s="310"/>
      <c r="BA141" s="310"/>
      <c r="BB141" s="310"/>
      <c r="BC141" s="310"/>
      <c r="BD141" s="217"/>
      <c r="BE141" s="94"/>
      <c r="BF141" s="94"/>
      <c r="BG141" s="217"/>
      <c r="BH141" s="94"/>
      <c r="BI141" s="217"/>
      <c r="BJ141" s="217"/>
      <c r="BK141" s="96"/>
      <c r="BL141" s="96"/>
      <c r="BQ141" s="96"/>
      <c r="BR141" s="96"/>
      <c r="BS141" s="96"/>
      <c r="BT141" s="96"/>
      <c r="BV141" s="96"/>
      <c r="BW141" s="72"/>
      <c r="BX141" s="72"/>
      <c r="CB141" s="98"/>
      <c r="CC141" s="99"/>
      <c r="CD141" s="99"/>
      <c r="CE141" s="84"/>
      <c r="CF141" s="84"/>
    </row>
    <row r="142" spans="1:84" ht="29.1" customHeight="1" x14ac:dyDescent="0.2">
      <c r="A142" s="74"/>
      <c r="B142" s="74"/>
      <c r="C142" s="49"/>
      <c r="D142" s="172"/>
      <c r="E142" s="290"/>
      <c r="F142" s="76"/>
      <c r="G142" s="119"/>
      <c r="H142" s="87"/>
      <c r="I142" s="77"/>
      <c r="J142" s="77"/>
      <c r="K142" s="88"/>
      <c r="L142" s="79"/>
      <c r="M142" s="76"/>
      <c r="N142" s="255"/>
      <c r="O142" s="255"/>
      <c r="P142" s="255"/>
      <c r="Q142" s="255"/>
      <c r="R142" s="81"/>
      <c r="S142" s="89"/>
      <c r="T142" s="75"/>
      <c r="U142" s="75"/>
      <c r="V142" s="79"/>
      <c r="W142" s="79"/>
      <c r="X142" s="304"/>
      <c r="Y142" s="305"/>
      <c r="Z142" s="78"/>
      <c r="AA142" s="81"/>
      <c r="AB142" s="81"/>
      <c r="AC142" s="306"/>
      <c r="AD142" s="306"/>
      <c r="AE142" s="79"/>
      <c r="AF142" s="307"/>
      <c r="AG142" s="307"/>
      <c r="AH142" s="308"/>
      <c r="AI142" s="309"/>
      <c r="AJ142" s="79"/>
      <c r="AK142" s="79"/>
      <c r="AL142" s="79"/>
      <c r="AM142" s="79"/>
      <c r="AN142" s="79"/>
      <c r="AO142" s="79"/>
      <c r="AP142" s="79"/>
      <c r="AQ142" s="79"/>
      <c r="AR142" s="79"/>
      <c r="AS142" s="79"/>
      <c r="AT142" s="79"/>
      <c r="AU142" s="79"/>
      <c r="AV142" s="79"/>
      <c r="AW142" s="79"/>
      <c r="AX142" s="79"/>
      <c r="AY142" s="79"/>
      <c r="AZ142" s="310"/>
      <c r="BA142" s="310"/>
      <c r="BB142" s="310"/>
      <c r="BC142" s="310"/>
      <c r="BD142" s="217"/>
      <c r="BE142" s="94"/>
      <c r="BF142" s="94"/>
      <c r="BG142" s="217"/>
      <c r="BH142" s="94"/>
      <c r="BI142" s="217"/>
      <c r="BJ142" s="217"/>
      <c r="BK142" s="96"/>
      <c r="BL142" s="96"/>
      <c r="BQ142" s="96"/>
      <c r="BR142" s="96"/>
      <c r="BS142" s="96"/>
      <c r="BT142" s="96"/>
      <c r="BV142" s="96"/>
      <c r="BW142" s="72"/>
      <c r="BX142" s="72"/>
      <c r="CB142" s="98"/>
      <c r="CC142" s="99"/>
      <c r="CD142" s="99"/>
      <c r="CE142" s="84"/>
      <c r="CF142" s="84"/>
    </row>
    <row r="143" spans="1:84" x14ac:dyDescent="0.2">
      <c r="A143" s="74"/>
      <c r="B143" s="74"/>
      <c r="C143" s="49"/>
      <c r="D143" s="172"/>
      <c r="E143" s="290"/>
      <c r="F143" s="76"/>
      <c r="G143" s="119"/>
      <c r="H143" s="87"/>
      <c r="I143" s="77"/>
      <c r="J143" s="77"/>
      <c r="K143" s="88"/>
      <c r="L143" s="79"/>
      <c r="M143" s="76"/>
      <c r="N143" s="255"/>
      <c r="O143" s="255"/>
      <c r="P143" s="255"/>
      <c r="Q143" s="255"/>
      <c r="R143" s="81"/>
      <c r="S143" s="89"/>
      <c r="T143" s="75"/>
      <c r="U143" s="75"/>
      <c r="V143" s="79"/>
      <c r="W143" s="79"/>
      <c r="X143" s="304"/>
      <c r="Y143" s="305"/>
      <c r="Z143" s="78"/>
      <c r="AA143" s="81"/>
      <c r="AB143" s="81"/>
      <c r="AC143" s="306"/>
      <c r="AD143" s="306"/>
      <c r="AE143" s="79"/>
      <c r="AF143" s="307"/>
      <c r="AG143" s="307"/>
      <c r="AH143" s="308"/>
      <c r="AI143" s="309"/>
      <c r="AJ143" s="79"/>
      <c r="AK143" s="79"/>
      <c r="AL143" s="79"/>
      <c r="AM143" s="79"/>
      <c r="AN143" s="79"/>
      <c r="AO143" s="79"/>
      <c r="AP143" s="79"/>
      <c r="AQ143" s="79"/>
      <c r="AR143" s="79"/>
      <c r="AS143" s="79"/>
      <c r="AT143" s="79"/>
      <c r="AU143" s="79"/>
      <c r="AV143" s="79"/>
      <c r="AW143" s="79"/>
      <c r="AX143" s="79"/>
      <c r="AY143" s="79"/>
      <c r="AZ143" s="310"/>
      <c r="BA143" s="310"/>
      <c r="BB143" s="310"/>
      <c r="BC143" s="310"/>
      <c r="BD143" s="217"/>
      <c r="BE143" s="94"/>
      <c r="BF143" s="94"/>
      <c r="BG143" s="217"/>
      <c r="BH143" s="94"/>
      <c r="BI143" s="217"/>
      <c r="BJ143" s="217"/>
      <c r="BK143" s="96"/>
      <c r="BL143" s="96"/>
      <c r="BQ143" s="96"/>
      <c r="BR143" s="96"/>
      <c r="BS143" s="96"/>
      <c r="BT143" s="96"/>
      <c r="BV143" s="96"/>
      <c r="BW143" s="72"/>
      <c r="BX143" s="72"/>
      <c r="CB143" s="98"/>
      <c r="CC143" s="99"/>
      <c r="CD143" s="99"/>
      <c r="CE143" s="84"/>
      <c r="CF143" s="84"/>
    </row>
    <row r="144" spans="1:84" ht="29.1" customHeight="1" x14ac:dyDescent="0.2">
      <c r="A144" s="74"/>
      <c r="B144" s="74"/>
      <c r="C144" s="49"/>
      <c r="D144" s="172"/>
      <c r="E144" s="290"/>
      <c r="F144" s="76"/>
      <c r="G144" s="119"/>
      <c r="H144" s="87"/>
      <c r="I144" s="77"/>
      <c r="J144" s="77"/>
      <c r="K144" s="88"/>
      <c r="L144" s="79"/>
      <c r="M144" s="76"/>
      <c r="N144" s="255"/>
      <c r="O144" s="255"/>
      <c r="P144" s="255"/>
      <c r="Q144" s="255"/>
      <c r="R144" s="81"/>
      <c r="S144" s="89"/>
      <c r="T144" s="75"/>
      <c r="U144" s="75"/>
      <c r="V144" s="79"/>
      <c r="W144" s="79"/>
      <c r="X144" s="304"/>
      <c r="Y144" s="305"/>
      <c r="Z144" s="78"/>
      <c r="AA144" s="81"/>
      <c r="AB144" s="81"/>
      <c r="AC144" s="306"/>
      <c r="AD144" s="306"/>
      <c r="AE144" s="79"/>
      <c r="AF144" s="307"/>
      <c r="AG144" s="307"/>
      <c r="AH144" s="308"/>
      <c r="AI144" s="309"/>
      <c r="AJ144" s="79"/>
      <c r="AK144" s="79"/>
      <c r="AL144" s="79"/>
      <c r="AM144" s="79"/>
      <c r="AN144" s="79"/>
      <c r="AO144" s="79"/>
      <c r="AP144" s="79"/>
      <c r="AQ144" s="79"/>
      <c r="AR144" s="79"/>
      <c r="AS144" s="79"/>
      <c r="AT144" s="79"/>
      <c r="AU144" s="79"/>
      <c r="AV144" s="79"/>
      <c r="AW144" s="79"/>
      <c r="AX144" s="79"/>
      <c r="AY144" s="79"/>
      <c r="AZ144" s="310"/>
      <c r="BA144" s="310"/>
      <c r="BB144" s="310"/>
      <c r="BC144" s="310"/>
      <c r="BD144" s="217"/>
      <c r="BE144" s="94"/>
      <c r="BF144" s="94"/>
      <c r="BG144" s="217"/>
      <c r="BH144" s="94"/>
      <c r="BI144" s="217"/>
      <c r="BJ144" s="217"/>
      <c r="BK144" s="96"/>
      <c r="BL144" s="96"/>
      <c r="BQ144" s="96"/>
      <c r="BR144" s="96"/>
      <c r="BS144" s="96"/>
      <c r="BT144" s="96"/>
      <c r="BV144" s="96"/>
      <c r="BW144" s="72"/>
      <c r="BX144" s="72"/>
      <c r="CB144" s="98"/>
      <c r="CC144" s="99"/>
      <c r="CD144" s="99"/>
      <c r="CE144" s="84"/>
      <c r="CF144" s="84"/>
    </row>
    <row r="145" spans="1:84" x14ac:dyDescent="0.2">
      <c r="A145" s="74"/>
      <c r="B145" s="74"/>
      <c r="C145" s="49"/>
      <c r="D145" s="172"/>
      <c r="E145" s="290"/>
      <c r="F145" s="76"/>
      <c r="G145" s="119"/>
      <c r="H145" s="87"/>
      <c r="I145" s="77"/>
      <c r="J145" s="77"/>
      <c r="K145" s="88"/>
      <c r="L145" s="79"/>
      <c r="M145" s="76"/>
      <c r="N145" s="255"/>
      <c r="O145" s="255"/>
      <c r="P145" s="255"/>
      <c r="Q145" s="255"/>
      <c r="R145" s="81"/>
      <c r="S145" s="89"/>
      <c r="T145" s="75"/>
      <c r="U145" s="75"/>
      <c r="V145" s="79"/>
      <c r="W145" s="79"/>
      <c r="X145" s="304"/>
      <c r="Y145" s="305"/>
      <c r="Z145" s="78"/>
      <c r="AA145" s="81"/>
      <c r="AB145" s="81"/>
      <c r="AC145" s="306"/>
      <c r="AD145" s="306"/>
      <c r="AE145" s="79"/>
      <c r="AF145" s="307"/>
      <c r="AG145" s="307"/>
      <c r="AH145" s="308"/>
      <c r="AI145" s="309"/>
      <c r="AJ145" s="79"/>
      <c r="AK145" s="79"/>
      <c r="AL145" s="79"/>
      <c r="AM145" s="79"/>
      <c r="AN145" s="79"/>
      <c r="AO145" s="79"/>
      <c r="AP145" s="79"/>
      <c r="AQ145" s="79"/>
      <c r="AR145" s="79"/>
      <c r="AS145" s="79"/>
      <c r="AT145" s="79"/>
      <c r="AU145" s="79"/>
      <c r="AV145" s="79"/>
      <c r="AW145" s="79"/>
      <c r="AX145" s="79"/>
      <c r="AY145" s="79"/>
      <c r="AZ145" s="310"/>
      <c r="BA145" s="310"/>
      <c r="BB145" s="310"/>
      <c r="BC145" s="310"/>
      <c r="BD145" s="217"/>
      <c r="BE145" s="94"/>
      <c r="BF145" s="94"/>
      <c r="BG145" s="217"/>
      <c r="BH145" s="94"/>
      <c r="BI145" s="217"/>
      <c r="BJ145" s="217"/>
      <c r="BK145" s="96"/>
      <c r="BL145" s="96"/>
      <c r="BQ145" s="96"/>
      <c r="BR145" s="96"/>
      <c r="BS145" s="96"/>
      <c r="BT145" s="96"/>
      <c r="BV145" s="96"/>
      <c r="BW145" s="72"/>
      <c r="BX145" s="72"/>
      <c r="CB145" s="98"/>
      <c r="CC145" s="99"/>
      <c r="CD145" s="99"/>
      <c r="CE145" s="84"/>
      <c r="CF145" s="84"/>
    </row>
    <row r="146" spans="1:84" x14ac:dyDescent="0.2">
      <c r="A146" s="74"/>
      <c r="B146" s="74"/>
      <c r="C146" s="49"/>
      <c r="D146" s="172"/>
      <c r="E146" s="76"/>
      <c r="F146" s="76"/>
      <c r="G146" s="119"/>
      <c r="H146" s="87"/>
      <c r="I146" s="77"/>
      <c r="J146" s="77"/>
      <c r="K146" s="88"/>
      <c r="L146" s="79"/>
      <c r="M146" s="76"/>
      <c r="N146" s="255"/>
      <c r="O146" s="255"/>
      <c r="P146" s="255"/>
      <c r="Q146" s="255"/>
      <c r="R146" s="81"/>
      <c r="S146" s="89"/>
      <c r="T146" s="75"/>
      <c r="U146" s="75"/>
      <c r="V146" s="79"/>
      <c r="W146" s="79"/>
      <c r="X146" s="304"/>
      <c r="Y146" s="305"/>
      <c r="Z146" s="78"/>
      <c r="AA146" s="81"/>
      <c r="AB146" s="81"/>
      <c r="AC146" s="306"/>
      <c r="AD146" s="306"/>
      <c r="AE146" s="79"/>
      <c r="AF146" s="307"/>
      <c r="AG146" s="307"/>
      <c r="AH146" s="308"/>
      <c r="AI146" s="309"/>
      <c r="AJ146" s="79"/>
      <c r="AK146" s="79"/>
      <c r="AL146" s="79"/>
      <c r="AM146" s="79"/>
      <c r="AN146" s="79"/>
      <c r="AO146" s="79"/>
      <c r="AP146" s="79"/>
      <c r="AQ146" s="79"/>
      <c r="AR146" s="79"/>
      <c r="AS146" s="79"/>
      <c r="AT146" s="79"/>
      <c r="AU146" s="79"/>
      <c r="AV146" s="79"/>
      <c r="AW146" s="79"/>
      <c r="AX146" s="79"/>
      <c r="AY146" s="79"/>
      <c r="AZ146" s="310"/>
      <c r="BA146" s="310"/>
      <c r="BB146" s="310"/>
      <c r="BC146" s="310"/>
      <c r="BD146" s="217"/>
      <c r="BE146" s="94"/>
      <c r="BF146" s="94"/>
      <c r="BG146" s="217"/>
      <c r="BH146" s="94"/>
      <c r="BI146" s="217"/>
      <c r="BJ146" s="217"/>
      <c r="BK146" s="96"/>
      <c r="BL146" s="96"/>
      <c r="BQ146" s="96"/>
      <c r="BR146" s="96"/>
      <c r="BS146" s="96"/>
      <c r="BT146" s="96"/>
      <c r="BV146" s="96"/>
      <c r="BW146" s="72"/>
      <c r="BX146" s="72"/>
      <c r="CB146" s="98"/>
      <c r="CC146" s="99"/>
      <c r="CD146" s="99"/>
      <c r="CE146" s="84"/>
      <c r="CF146" s="84"/>
    </row>
    <row r="147" spans="1:84" x14ac:dyDescent="0.2">
      <c r="A147" s="74"/>
      <c r="B147" s="74"/>
      <c r="C147" s="49"/>
      <c r="D147" s="172"/>
      <c r="E147" s="76"/>
      <c r="F147" s="76"/>
      <c r="G147" s="119"/>
      <c r="H147" s="87"/>
      <c r="I147" s="77"/>
      <c r="J147" s="77"/>
      <c r="K147" s="88"/>
      <c r="L147" s="79"/>
      <c r="M147" s="76"/>
      <c r="N147" s="255"/>
      <c r="O147" s="255"/>
      <c r="P147" s="255"/>
      <c r="Q147" s="255"/>
      <c r="R147" s="81"/>
      <c r="S147" s="89"/>
      <c r="T147" s="76"/>
      <c r="U147" s="76"/>
      <c r="V147" s="79"/>
      <c r="W147" s="79"/>
      <c r="X147" s="304"/>
      <c r="Y147" s="305"/>
      <c r="Z147" s="78"/>
      <c r="AA147" s="81"/>
      <c r="AB147" s="81"/>
      <c r="AC147" s="306"/>
      <c r="AD147" s="306"/>
      <c r="AE147" s="79"/>
      <c r="AF147" s="307"/>
      <c r="AG147" s="307"/>
      <c r="AH147" s="308"/>
      <c r="AI147" s="309"/>
      <c r="AJ147" s="79"/>
      <c r="AK147" s="79"/>
      <c r="AL147" s="79"/>
      <c r="AM147" s="79"/>
      <c r="AN147" s="79"/>
      <c r="AO147" s="79"/>
      <c r="AP147" s="79"/>
      <c r="AQ147" s="79"/>
      <c r="AR147" s="79"/>
      <c r="AS147" s="79"/>
      <c r="AT147" s="79"/>
      <c r="AU147" s="79"/>
      <c r="AV147" s="79"/>
      <c r="AW147" s="79"/>
      <c r="AX147" s="79"/>
      <c r="AY147" s="79"/>
      <c r="AZ147" s="310"/>
      <c r="BA147" s="310"/>
      <c r="BB147" s="310"/>
      <c r="BC147" s="310"/>
      <c r="BD147" s="217"/>
      <c r="BE147" s="94"/>
      <c r="BF147" s="94"/>
      <c r="BG147" s="217"/>
      <c r="BH147" s="94"/>
      <c r="BI147" s="217"/>
      <c r="BJ147" s="217"/>
      <c r="BK147" s="96"/>
      <c r="BL147" s="96"/>
      <c r="BQ147" s="96"/>
      <c r="BR147" s="96"/>
      <c r="BS147" s="96"/>
      <c r="BT147" s="96"/>
      <c r="BV147" s="96"/>
      <c r="BW147" s="72"/>
      <c r="BX147" s="72"/>
      <c r="CB147" s="98"/>
      <c r="CC147" s="99"/>
      <c r="CD147" s="99"/>
      <c r="CE147" s="84"/>
      <c r="CF147" s="84"/>
    </row>
    <row r="148" spans="1:84" x14ac:dyDescent="0.2">
      <c r="A148" s="74"/>
      <c r="B148" s="74"/>
      <c r="C148" s="49"/>
      <c r="D148" s="172"/>
      <c r="E148" s="76"/>
      <c r="F148" s="76"/>
      <c r="G148" s="119"/>
      <c r="H148" s="87"/>
      <c r="I148" s="77"/>
      <c r="J148" s="77"/>
      <c r="K148" s="88"/>
      <c r="L148" s="79"/>
      <c r="M148" s="76"/>
      <c r="N148" s="255"/>
      <c r="O148" s="255"/>
      <c r="P148" s="255"/>
      <c r="Q148" s="255"/>
      <c r="R148" s="81"/>
      <c r="S148" s="89"/>
      <c r="T148" s="76"/>
      <c r="U148" s="76"/>
      <c r="V148" s="79"/>
      <c r="W148" s="79"/>
      <c r="X148" s="304"/>
      <c r="Y148" s="305"/>
      <c r="Z148" s="78"/>
      <c r="AA148" s="81"/>
      <c r="AB148" s="81"/>
      <c r="AC148" s="306"/>
      <c r="AD148" s="306"/>
      <c r="AE148" s="79"/>
      <c r="AF148" s="307"/>
      <c r="AG148" s="307"/>
      <c r="AH148" s="308"/>
      <c r="AI148" s="309"/>
      <c r="AJ148" s="79"/>
      <c r="AK148" s="79"/>
      <c r="AL148" s="79"/>
      <c r="AM148" s="79"/>
      <c r="AN148" s="79"/>
      <c r="AO148" s="79"/>
      <c r="AP148" s="79"/>
      <c r="AQ148" s="79"/>
      <c r="AR148" s="79"/>
      <c r="AS148" s="79"/>
      <c r="AT148" s="79"/>
      <c r="AU148" s="79"/>
      <c r="AV148" s="79"/>
      <c r="AW148" s="79"/>
      <c r="AX148" s="79"/>
      <c r="AY148" s="79"/>
      <c r="AZ148" s="310"/>
      <c r="BA148" s="310"/>
      <c r="BB148" s="310"/>
      <c r="BC148" s="310"/>
      <c r="BD148" s="217"/>
      <c r="BE148" s="94"/>
      <c r="BF148" s="94"/>
      <c r="BG148" s="217"/>
      <c r="BH148" s="94"/>
      <c r="BI148" s="217"/>
      <c r="BJ148" s="217"/>
      <c r="BK148" s="96"/>
      <c r="BL148" s="96"/>
      <c r="BQ148" s="96"/>
      <c r="BR148" s="96"/>
      <c r="BS148" s="96"/>
      <c r="BT148" s="96"/>
      <c r="BV148" s="96"/>
      <c r="BW148" s="72"/>
      <c r="BX148" s="72"/>
      <c r="CB148" s="98"/>
      <c r="CC148" s="99"/>
      <c r="CD148" s="99"/>
      <c r="CE148" s="84"/>
      <c r="CF148" s="84"/>
    </row>
    <row r="149" spans="1:84" x14ac:dyDescent="0.2">
      <c r="A149" s="74"/>
      <c r="B149" s="74"/>
      <c r="C149" s="49"/>
      <c r="D149" s="172"/>
      <c r="E149" s="76"/>
      <c r="F149" s="76"/>
      <c r="G149" s="119"/>
      <c r="H149" s="87"/>
      <c r="I149" s="77"/>
      <c r="J149" s="77"/>
      <c r="K149" s="88"/>
      <c r="L149" s="79"/>
      <c r="M149" s="76"/>
      <c r="N149" s="255"/>
      <c r="O149" s="255"/>
      <c r="P149" s="255"/>
      <c r="Q149" s="255"/>
      <c r="R149" s="81"/>
      <c r="S149" s="89"/>
      <c r="T149" s="76"/>
      <c r="U149" s="76"/>
      <c r="V149" s="79"/>
      <c r="W149" s="79"/>
      <c r="X149" s="304"/>
      <c r="Y149" s="305"/>
      <c r="Z149" s="78"/>
      <c r="AA149" s="81"/>
      <c r="AB149" s="81"/>
      <c r="AC149" s="306"/>
      <c r="AD149" s="306"/>
      <c r="AE149" s="79"/>
      <c r="AF149" s="307"/>
      <c r="AG149" s="307"/>
      <c r="AH149" s="308"/>
      <c r="AI149" s="309"/>
      <c r="AJ149" s="79"/>
      <c r="AK149" s="79"/>
      <c r="AL149" s="79"/>
      <c r="AM149" s="79"/>
      <c r="AN149" s="79"/>
      <c r="AO149" s="79"/>
      <c r="AP149" s="79"/>
      <c r="AQ149" s="79"/>
      <c r="AR149" s="79"/>
      <c r="AS149" s="79"/>
      <c r="AT149" s="79"/>
      <c r="AU149" s="79"/>
      <c r="AV149" s="79"/>
      <c r="AW149" s="79"/>
      <c r="AX149" s="79"/>
      <c r="AY149" s="79"/>
      <c r="AZ149" s="310"/>
      <c r="BA149" s="310"/>
      <c r="BB149" s="310"/>
      <c r="BC149" s="310"/>
      <c r="BD149" s="217"/>
      <c r="BE149" s="94"/>
      <c r="BF149" s="94"/>
      <c r="BG149" s="217"/>
      <c r="BH149" s="94"/>
      <c r="BI149" s="217"/>
      <c r="BJ149" s="217"/>
      <c r="BK149" s="96"/>
      <c r="BL149" s="96"/>
      <c r="BQ149" s="96"/>
      <c r="BR149" s="96"/>
      <c r="BS149" s="96"/>
      <c r="BT149" s="96"/>
      <c r="BV149" s="96"/>
      <c r="BW149" s="72"/>
      <c r="BX149" s="72"/>
      <c r="CB149" s="98"/>
      <c r="CC149" s="99"/>
      <c r="CD149" s="99"/>
      <c r="CE149" s="84"/>
      <c r="CF149" s="84"/>
    </row>
    <row r="150" spans="1:84" x14ac:dyDescent="0.2">
      <c r="A150" s="74"/>
      <c r="B150" s="74"/>
      <c r="C150" s="49"/>
      <c r="D150" s="172"/>
      <c r="E150" s="76"/>
      <c r="F150" s="76"/>
      <c r="G150" s="119"/>
      <c r="H150" s="87"/>
      <c r="I150" s="77"/>
      <c r="J150" s="77"/>
      <c r="K150" s="88"/>
      <c r="L150" s="79"/>
      <c r="M150" s="76"/>
      <c r="N150" s="255"/>
      <c r="O150" s="255"/>
      <c r="P150" s="255"/>
      <c r="Q150" s="255"/>
      <c r="R150" s="81"/>
      <c r="S150" s="89"/>
      <c r="T150" s="76"/>
      <c r="U150" s="76"/>
      <c r="V150" s="79"/>
      <c r="W150" s="79"/>
      <c r="X150" s="304"/>
      <c r="Y150" s="305"/>
      <c r="Z150" s="78"/>
      <c r="AA150" s="81"/>
      <c r="AB150" s="81"/>
      <c r="AC150" s="306"/>
      <c r="AD150" s="306"/>
      <c r="AE150" s="79"/>
      <c r="AF150" s="307"/>
      <c r="AG150" s="307"/>
      <c r="AH150" s="308"/>
      <c r="AI150" s="309"/>
      <c r="AJ150" s="79"/>
      <c r="AK150" s="79"/>
      <c r="AL150" s="79"/>
      <c r="AM150" s="79"/>
      <c r="AN150" s="79"/>
      <c r="AO150" s="79"/>
      <c r="AP150" s="79"/>
      <c r="AQ150" s="79"/>
      <c r="AR150" s="79"/>
      <c r="AS150" s="79"/>
      <c r="AT150" s="79"/>
      <c r="AU150" s="79"/>
      <c r="AV150" s="79"/>
      <c r="AW150" s="79"/>
      <c r="AX150" s="79"/>
      <c r="AY150" s="79"/>
      <c r="AZ150" s="310"/>
      <c r="BA150" s="310"/>
      <c r="BB150" s="310"/>
      <c r="BC150" s="310"/>
      <c r="BD150" s="217"/>
      <c r="BE150" s="94"/>
      <c r="BF150" s="94"/>
      <c r="BG150" s="217"/>
      <c r="BH150" s="94"/>
      <c r="BI150" s="217"/>
      <c r="BJ150" s="217"/>
      <c r="BK150" s="96"/>
      <c r="BL150" s="96"/>
      <c r="BQ150" s="96"/>
      <c r="BR150" s="96"/>
      <c r="BS150" s="96"/>
      <c r="BT150" s="96"/>
      <c r="BV150" s="96"/>
      <c r="BW150" s="72"/>
      <c r="BX150" s="72"/>
      <c r="CB150" s="98"/>
      <c r="CC150" s="99"/>
      <c r="CD150" s="99"/>
      <c r="CE150" s="84"/>
      <c r="CF150" s="84"/>
    </row>
    <row r="151" spans="1:84" x14ac:dyDescent="0.2">
      <c r="A151" s="74"/>
      <c r="B151" s="74"/>
      <c r="C151" s="49"/>
      <c r="D151" s="172"/>
      <c r="E151" s="76"/>
      <c r="F151" s="76"/>
      <c r="G151" s="119"/>
      <c r="H151" s="87"/>
      <c r="I151" s="77"/>
      <c r="J151" s="77"/>
      <c r="K151" s="88"/>
      <c r="L151" s="79"/>
      <c r="M151" s="76"/>
      <c r="N151" s="255"/>
      <c r="O151" s="255"/>
      <c r="P151" s="255"/>
      <c r="Q151" s="255"/>
      <c r="R151" s="81"/>
      <c r="S151" s="89"/>
      <c r="T151" s="76"/>
      <c r="U151" s="76"/>
      <c r="V151" s="79"/>
      <c r="W151" s="79"/>
      <c r="X151" s="304"/>
      <c r="Y151" s="305"/>
      <c r="Z151" s="78"/>
      <c r="AA151" s="81"/>
      <c r="AB151" s="81"/>
      <c r="AC151" s="306"/>
      <c r="AD151" s="306"/>
      <c r="AE151" s="79"/>
      <c r="AF151" s="307"/>
      <c r="AG151" s="307"/>
      <c r="AH151" s="308"/>
      <c r="AI151" s="309"/>
      <c r="AJ151" s="79"/>
      <c r="AK151" s="79"/>
      <c r="AL151" s="79"/>
      <c r="AM151" s="79"/>
      <c r="AN151" s="79"/>
      <c r="AO151" s="79"/>
      <c r="AP151" s="79"/>
      <c r="AQ151" s="79"/>
      <c r="AR151" s="79"/>
      <c r="AS151" s="79"/>
      <c r="AT151" s="79"/>
      <c r="AU151" s="79"/>
      <c r="AV151" s="79"/>
      <c r="AW151" s="79"/>
      <c r="AX151" s="79"/>
      <c r="AY151" s="79"/>
      <c r="AZ151" s="310"/>
      <c r="BA151" s="310"/>
      <c r="BB151" s="310"/>
      <c r="BC151" s="310"/>
      <c r="BD151" s="217"/>
      <c r="BE151" s="94"/>
      <c r="BF151" s="94"/>
      <c r="BG151" s="217"/>
      <c r="BH151" s="94"/>
      <c r="BI151" s="217"/>
      <c r="BJ151" s="217"/>
      <c r="BK151" s="96"/>
      <c r="BL151" s="96"/>
      <c r="BQ151" s="96"/>
      <c r="BR151" s="96"/>
      <c r="BS151" s="96"/>
      <c r="BT151" s="96"/>
      <c r="BV151" s="96"/>
      <c r="BW151" s="72"/>
      <c r="BX151" s="72"/>
      <c r="CB151" s="98"/>
      <c r="CC151" s="99"/>
      <c r="CD151" s="99"/>
      <c r="CE151" s="84"/>
      <c r="CF151" s="84"/>
    </row>
    <row r="152" spans="1:84" x14ac:dyDescent="0.2">
      <c r="A152" s="74"/>
      <c r="B152" s="74"/>
      <c r="C152" s="49"/>
      <c r="D152" s="172"/>
      <c r="E152" s="76"/>
      <c r="F152" s="76"/>
      <c r="G152" s="119"/>
      <c r="H152" s="87"/>
      <c r="I152" s="77"/>
      <c r="J152" s="77"/>
      <c r="K152" s="88"/>
      <c r="L152" s="79"/>
      <c r="M152" s="76"/>
      <c r="N152" s="255"/>
      <c r="O152" s="255"/>
      <c r="P152" s="255"/>
      <c r="Q152" s="255"/>
      <c r="R152" s="81"/>
      <c r="S152" s="89"/>
      <c r="T152" s="76"/>
      <c r="U152" s="76"/>
      <c r="V152" s="79"/>
      <c r="W152" s="79"/>
      <c r="X152" s="304"/>
      <c r="Y152" s="305"/>
      <c r="Z152" s="78"/>
      <c r="AA152" s="81"/>
      <c r="AB152" s="81"/>
      <c r="AC152" s="306"/>
      <c r="AD152" s="306"/>
      <c r="AE152" s="79"/>
      <c r="AF152" s="307"/>
      <c r="AG152" s="307"/>
      <c r="AH152" s="308"/>
      <c r="AI152" s="309"/>
      <c r="AJ152" s="79"/>
      <c r="AK152" s="79"/>
      <c r="AL152" s="79"/>
      <c r="AM152" s="79"/>
      <c r="AN152" s="79"/>
      <c r="AO152" s="79"/>
      <c r="AP152" s="79"/>
      <c r="AQ152" s="79"/>
      <c r="AR152" s="79"/>
      <c r="AS152" s="79"/>
      <c r="AT152" s="79"/>
      <c r="AU152" s="79"/>
      <c r="AV152" s="79"/>
      <c r="AW152" s="79"/>
      <c r="AX152" s="79"/>
      <c r="AY152" s="79"/>
      <c r="AZ152" s="310"/>
      <c r="BA152" s="310"/>
      <c r="BB152" s="310"/>
      <c r="BC152" s="310"/>
      <c r="BD152" s="217"/>
      <c r="BE152" s="94"/>
      <c r="BF152" s="94"/>
      <c r="BG152" s="217"/>
      <c r="BH152" s="94"/>
      <c r="BI152" s="217"/>
      <c r="BJ152" s="217"/>
      <c r="BK152" s="96"/>
      <c r="BL152" s="96"/>
      <c r="BQ152" s="96"/>
      <c r="BR152" s="96"/>
      <c r="BS152" s="96"/>
      <c r="BT152" s="96"/>
      <c r="BV152" s="96"/>
      <c r="BW152" s="72"/>
      <c r="BX152" s="72"/>
      <c r="CB152" s="98"/>
      <c r="CC152" s="99"/>
      <c r="CD152" s="99"/>
      <c r="CE152" s="84"/>
      <c r="CF152" s="84"/>
    </row>
    <row r="153" spans="1:84" x14ac:dyDescent="0.2">
      <c r="A153" s="74"/>
      <c r="B153" s="74"/>
      <c r="C153" s="49"/>
      <c r="D153" s="172"/>
      <c r="E153" s="76"/>
      <c r="F153" s="76"/>
      <c r="G153" s="119"/>
      <c r="H153" s="87"/>
      <c r="I153" s="77"/>
      <c r="J153" s="77"/>
      <c r="K153" s="88"/>
      <c r="L153" s="79"/>
      <c r="M153" s="76"/>
      <c r="N153" s="255"/>
      <c r="O153" s="255"/>
      <c r="P153" s="255"/>
      <c r="Q153" s="255"/>
      <c r="R153" s="81"/>
      <c r="S153" s="89"/>
      <c r="T153" s="76"/>
      <c r="U153" s="76"/>
      <c r="V153" s="79"/>
      <c r="W153" s="79"/>
      <c r="X153" s="304"/>
      <c r="Y153" s="305"/>
      <c r="Z153" s="78"/>
      <c r="AA153" s="81"/>
      <c r="AB153" s="81"/>
      <c r="AC153" s="306"/>
      <c r="AD153" s="306"/>
      <c r="AE153" s="79"/>
      <c r="AF153" s="307"/>
      <c r="AG153" s="307"/>
      <c r="AH153" s="308"/>
      <c r="AI153" s="309"/>
      <c r="AJ153" s="79"/>
      <c r="AK153" s="79"/>
      <c r="AL153" s="79"/>
      <c r="AM153" s="79"/>
      <c r="AN153" s="79"/>
      <c r="AO153" s="79"/>
      <c r="AP153" s="79"/>
      <c r="AQ153" s="79"/>
      <c r="AR153" s="79"/>
      <c r="AS153" s="79"/>
      <c r="AT153" s="79"/>
      <c r="AU153" s="79"/>
      <c r="AV153" s="79"/>
      <c r="AW153" s="79"/>
      <c r="AX153" s="79"/>
      <c r="AY153" s="79"/>
      <c r="AZ153" s="310"/>
      <c r="BA153" s="310"/>
      <c r="BB153" s="310"/>
      <c r="BC153" s="310"/>
      <c r="BD153" s="217"/>
      <c r="BE153" s="94"/>
      <c r="BF153" s="94"/>
      <c r="BG153" s="217"/>
      <c r="BH153" s="94"/>
      <c r="BI153" s="217"/>
      <c r="BJ153" s="217"/>
      <c r="BK153" s="96"/>
      <c r="BL153" s="96"/>
      <c r="BQ153" s="96"/>
      <c r="BR153" s="96"/>
      <c r="BS153" s="96"/>
      <c r="BT153" s="96"/>
      <c r="BV153" s="96"/>
      <c r="BW153" s="72"/>
      <c r="BX153" s="72"/>
      <c r="CB153" s="98"/>
      <c r="CC153" s="99"/>
      <c r="CD153" s="99"/>
      <c r="CE153" s="84"/>
      <c r="CF153" s="84"/>
    </row>
    <row r="154" spans="1:84" x14ac:dyDescent="0.2">
      <c r="A154" s="74"/>
      <c r="B154" s="74"/>
      <c r="C154" s="49"/>
      <c r="D154" s="172"/>
      <c r="E154" s="76"/>
      <c r="F154" s="76"/>
      <c r="G154" s="119"/>
      <c r="H154" s="87"/>
      <c r="I154" s="77"/>
      <c r="J154" s="77"/>
      <c r="K154" s="88"/>
      <c r="L154" s="79"/>
      <c r="M154" s="76"/>
      <c r="N154" s="255"/>
      <c r="O154" s="255"/>
      <c r="P154" s="255"/>
      <c r="Q154" s="255"/>
      <c r="R154" s="81"/>
      <c r="S154" s="89"/>
      <c r="T154" s="76"/>
      <c r="U154" s="76"/>
      <c r="V154" s="79"/>
      <c r="W154" s="79"/>
      <c r="X154" s="304"/>
      <c r="Y154" s="305"/>
      <c r="Z154" s="78"/>
      <c r="AA154" s="81"/>
      <c r="AB154" s="81"/>
      <c r="AC154" s="306"/>
      <c r="AD154" s="306"/>
      <c r="AE154" s="79"/>
      <c r="AF154" s="307"/>
      <c r="AG154" s="307"/>
      <c r="AH154" s="308"/>
      <c r="AI154" s="309"/>
      <c r="AJ154" s="79"/>
      <c r="AK154" s="79"/>
      <c r="AL154" s="79"/>
      <c r="AM154" s="79"/>
      <c r="AN154" s="79"/>
      <c r="AO154" s="79"/>
      <c r="AP154" s="79"/>
      <c r="AQ154" s="79"/>
      <c r="AR154" s="79"/>
      <c r="AS154" s="79"/>
      <c r="AT154" s="79"/>
      <c r="AU154" s="79"/>
      <c r="AV154" s="79"/>
      <c r="AW154" s="79"/>
      <c r="AX154" s="79"/>
      <c r="AY154" s="79"/>
      <c r="AZ154" s="310"/>
      <c r="BA154" s="310"/>
      <c r="BB154" s="310"/>
      <c r="BC154" s="310"/>
      <c r="BD154" s="217"/>
      <c r="BE154" s="94"/>
      <c r="BF154" s="94"/>
      <c r="BG154" s="217"/>
      <c r="BH154" s="94"/>
      <c r="BI154" s="217"/>
      <c r="BJ154" s="217"/>
      <c r="BK154" s="96"/>
      <c r="BL154" s="96"/>
      <c r="BQ154" s="96"/>
      <c r="BR154" s="96"/>
      <c r="BS154" s="96"/>
      <c r="BT154" s="96"/>
      <c r="BV154" s="96"/>
      <c r="BW154" s="72"/>
      <c r="BX154" s="72"/>
      <c r="CB154" s="98"/>
      <c r="CC154" s="99"/>
      <c r="CD154" s="99"/>
      <c r="CE154" s="84"/>
      <c r="CF154" s="84"/>
    </row>
    <row r="155" spans="1:84" x14ac:dyDescent="0.2">
      <c r="A155" s="74"/>
      <c r="B155" s="74"/>
      <c r="C155" s="49"/>
      <c r="D155" s="172"/>
      <c r="E155" s="76"/>
      <c r="F155" s="76"/>
      <c r="G155" s="119"/>
      <c r="H155" s="87"/>
      <c r="I155" s="77"/>
      <c r="J155" s="77"/>
      <c r="K155" s="88"/>
      <c r="L155" s="79"/>
      <c r="M155" s="76"/>
      <c r="N155" s="255"/>
      <c r="O155" s="255"/>
      <c r="P155" s="255"/>
      <c r="Q155" s="255"/>
      <c r="R155" s="81"/>
      <c r="S155" s="89"/>
      <c r="T155" s="76"/>
      <c r="U155" s="76"/>
      <c r="V155" s="79"/>
      <c r="W155" s="79"/>
      <c r="X155" s="304"/>
      <c r="Y155" s="305"/>
      <c r="Z155" s="78"/>
      <c r="AA155" s="81"/>
      <c r="AB155" s="81"/>
      <c r="AC155" s="306"/>
      <c r="AD155" s="306"/>
      <c r="AE155" s="79"/>
      <c r="AF155" s="307"/>
      <c r="AG155" s="307"/>
      <c r="AH155" s="308"/>
      <c r="AI155" s="309"/>
      <c r="AJ155" s="79"/>
      <c r="AK155" s="79"/>
      <c r="AL155" s="79"/>
      <c r="AM155" s="79"/>
      <c r="AN155" s="79"/>
      <c r="AO155" s="79"/>
      <c r="AP155" s="79"/>
      <c r="AQ155" s="79"/>
      <c r="AR155" s="79"/>
      <c r="AS155" s="79"/>
      <c r="AT155" s="79"/>
      <c r="AU155" s="79"/>
      <c r="AV155" s="79"/>
      <c r="AW155" s="79"/>
      <c r="AX155" s="79"/>
      <c r="AY155" s="79"/>
      <c r="AZ155" s="310"/>
      <c r="BA155" s="310"/>
      <c r="BB155" s="310"/>
      <c r="BC155" s="310"/>
      <c r="BD155" s="217"/>
      <c r="BE155" s="94"/>
      <c r="BF155" s="94"/>
      <c r="BG155" s="217"/>
      <c r="BH155" s="94"/>
      <c r="BI155" s="217"/>
      <c r="BJ155" s="217"/>
      <c r="BK155" s="96"/>
      <c r="BL155" s="96"/>
      <c r="BQ155" s="96"/>
      <c r="BR155" s="96"/>
      <c r="BS155" s="96"/>
      <c r="BT155" s="96"/>
      <c r="BV155" s="96"/>
      <c r="BW155" s="72"/>
      <c r="BX155" s="72"/>
      <c r="CB155" s="98"/>
      <c r="CC155" s="99"/>
      <c r="CD155" s="99"/>
      <c r="CE155" s="84"/>
      <c r="CF155" s="84"/>
    </row>
    <row r="156" spans="1:84" x14ac:dyDescent="0.2">
      <c r="A156" s="74"/>
      <c r="B156" s="74"/>
      <c r="C156" s="49"/>
      <c r="D156" s="172"/>
      <c r="E156" s="76"/>
      <c r="F156" s="76"/>
      <c r="G156" s="119"/>
      <c r="H156" s="87"/>
      <c r="I156" s="77"/>
      <c r="J156" s="77"/>
      <c r="K156" s="88"/>
      <c r="L156" s="79"/>
      <c r="M156" s="76"/>
      <c r="N156" s="255"/>
      <c r="O156" s="255"/>
      <c r="P156" s="255"/>
      <c r="Q156" s="255"/>
      <c r="R156" s="81"/>
      <c r="S156" s="89"/>
      <c r="T156" s="76"/>
      <c r="U156" s="76"/>
      <c r="V156" s="79"/>
      <c r="W156" s="79"/>
      <c r="X156" s="304"/>
      <c r="Y156" s="305"/>
      <c r="Z156" s="78"/>
      <c r="AA156" s="81"/>
      <c r="AB156" s="81"/>
      <c r="AC156" s="306"/>
      <c r="AD156" s="306"/>
      <c r="AE156" s="79"/>
      <c r="AF156" s="307"/>
      <c r="AG156" s="307"/>
      <c r="AH156" s="308"/>
      <c r="AI156" s="309"/>
      <c r="AJ156" s="79"/>
      <c r="AK156" s="79"/>
      <c r="AL156" s="79"/>
      <c r="AM156" s="79"/>
      <c r="AN156" s="79"/>
      <c r="AO156" s="79"/>
      <c r="AP156" s="79"/>
      <c r="AQ156" s="79"/>
      <c r="AR156" s="79"/>
      <c r="AS156" s="79"/>
      <c r="AT156" s="79"/>
      <c r="AU156" s="79"/>
      <c r="AV156" s="79"/>
      <c r="AW156" s="79"/>
      <c r="AX156" s="79"/>
      <c r="AY156" s="79"/>
      <c r="AZ156" s="310"/>
      <c r="BA156" s="310"/>
      <c r="BB156" s="310"/>
      <c r="BC156" s="310"/>
      <c r="BD156" s="217"/>
      <c r="BE156" s="94"/>
      <c r="BF156" s="94"/>
      <c r="BG156" s="217"/>
      <c r="BH156" s="94"/>
      <c r="BI156" s="217"/>
      <c r="BJ156" s="217"/>
      <c r="BK156" s="96"/>
      <c r="BL156" s="96"/>
      <c r="BQ156" s="96"/>
      <c r="BR156" s="96"/>
      <c r="BS156" s="96"/>
      <c r="BT156" s="96"/>
      <c r="BV156" s="96"/>
      <c r="BW156" s="72"/>
      <c r="BX156" s="72"/>
      <c r="CB156" s="98"/>
      <c r="CC156" s="99"/>
      <c r="CD156" s="99"/>
      <c r="CE156" s="84"/>
      <c r="CF156" s="84"/>
    </row>
    <row r="157" spans="1:84" x14ac:dyDescent="0.25">
      <c r="A157" s="74"/>
      <c r="B157" s="74"/>
      <c r="C157" s="49"/>
      <c r="D157" s="172"/>
      <c r="E157" s="76"/>
      <c r="F157" s="76"/>
      <c r="G157" s="218"/>
      <c r="H157" s="87"/>
      <c r="I157" s="77"/>
      <c r="J157" s="77"/>
      <c r="K157" s="88"/>
      <c r="L157" s="79"/>
      <c r="M157" s="76"/>
      <c r="N157" s="255"/>
      <c r="O157" s="255"/>
      <c r="P157" s="255"/>
      <c r="Q157" s="255"/>
      <c r="R157" s="81"/>
      <c r="S157" s="89"/>
      <c r="T157" s="75"/>
      <c r="U157" s="76"/>
      <c r="V157" s="79"/>
      <c r="W157" s="79"/>
      <c r="X157" s="304"/>
      <c r="Y157" s="305"/>
      <c r="Z157" s="78"/>
      <c r="AA157" s="81"/>
      <c r="AB157" s="81"/>
      <c r="AC157" s="306"/>
      <c r="AD157" s="306"/>
      <c r="AE157" s="79"/>
      <c r="AF157" s="307"/>
      <c r="AG157" s="307"/>
      <c r="AH157" s="308"/>
      <c r="AI157" s="309"/>
      <c r="AJ157" s="79"/>
      <c r="AK157" s="79"/>
      <c r="AL157" s="79"/>
      <c r="AM157" s="79"/>
      <c r="AN157" s="79"/>
      <c r="AO157" s="79"/>
      <c r="AP157" s="79"/>
      <c r="AQ157" s="79"/>
      <c r="AR157" s="79"/>
      <c r="AS157" s="79"/>
      <c r="AT157" s="79"/>
      <c r="AU157" s="79"/>
      <c r="AV157" s="79"/>
      <c r="AW157" s="79"/>
      <c r="AX157" s="79"/>
      <c r="AY157" s="79"/>
      <c r="AZ157" s="310"/>
      <c r="BA157" s="310"/>
      <c r="BB157" s="310"/>
      <c r="BC157" s="310"/>
      <c r="BD157" s="217"/>
      <c r="BE157" s="94"/>
      <c r="BF157" s="94"/>
      <c r="BG157" s="217"/>
      <c r="BH157" s="94"/>
      <c r="BI157" s="217"/>
      <c r="BJ157" s="217"/>
      <c r="BK157" s="96"/>
      <c r="BL157" s="96"/>
      <c r="BQ157" s="96"/>
      <c r="BR157" s="96"/>
      <c r="BS157" s="96"/>
      <c r="BT157" s="96"/>
      <c r="BV157" s="96"/>
      <c r="BW157" s="72"/>
      <c r="BX157" s="72"/>
      <c r="CB157" s="98"/>
      <c r="CC157" s="99"/>
      <c r="CD157" s="99"/>
      <c r="CE157" s="84"/>
      <c r="CF157" s="84"/>
    </row>
    <row r="158" spans="1:84" ht="29.1" customHeight="1" x14ac:dyDescent="0.25">
      <c r="A158" s="74"/>
      <c r="B158" s="74"/>
      <c r="C158" s="49"/>
      <c r="D158" s="172"/>
      <c r="E158" s="76"/>
      <c r="F158" s="76"/>
      <c r="G158" s="218"/>
      <c r="H158" s="87"/>
      <c r="I158" s="77"/>
      <c r="J158" s="77"/>
      <c r="K158" s="88"/>
      <c r="L158" s="79"/>
      <c r="M158" s="76"/>
      <c r="N158" s="255"/>
      <c r="O158" s="255"/>
      <c r="P158" s="255"/>
      <c r="Q158" s="255"/>
      <c r="R158" s="81"/>
      <c r="S158" s="89"/>
      <c r="T158" s="75"/>
      <c r="U158" s="76"/>
      <c r="V158" s="79"/>
      <c r="W158" s="79"/>
      <c r="X158" s="304"/>
      <c r="Y158" s="305"/>
      <c r="Z158" s="78"/>
      <c r="AA158" s="81"/>
      <c r="AB158" s="81"/>
      <c r="AC158" s="306"/>
      <c r="AD158" s="306"/>
      <c r="AE158" s="79"/>
      <c r="AF158" s="307"/>
      <c r="AG158" s="307"/>
      <c r="AH158" s="308"/>
      <c r="AI158" s="309"/>
      <c r="AJ158" s="79"/>
      <c r="AK158" s="79"/>
      <c r="AL158" s="79"/>
      <c r="AM158" s="79"/>
      <c r="AN158" s="79"/>
      <c r="AO158" s="79"/>
      <c r="AP158" s="79"/>
      <c r="AQ158" s="79"/>
      <c r="AR158" s="79"/>
      <c r="AS158" s="79"/>
      <c r="AT158" s="79"/>
      <c r="AU158" s="79"/>
      <c r="AV158" s="79"/>
      <c r="AW158" s="79"/>
      <c r="AX158" s="79"/>
      <c r="AY158" s="79"/>
      <c r="AZ158" s="310"/>
      <c r="BA158" s="310"/>
      <c r="BB158" s="310"/>
      <c r="BC158" s="310"/>
      <c r="BD158" s="217"/>
      <c r="BE158" s="94"/>
      <c r="BF158" s="94"/>
      <c r="BG158" s="217"/>
      <c r="BH158" s="94"/>
      <c r="BI158" s="217"/>
      <c r="BJ158" s="217"/>
      <c r="BK158" s="96"/>
      <c r="BL158" s="96"/>
      <c r="BQ158" s="96"/>
      <c r="BR158" s="96"/>
      <c r="BS158" s="96"/>
      <c r="BT158" s="96"/>
      <c r="BV158" s="96"/>
      <c r="BW158" s="72"/>
      <c r="BX158" s="72"/>
      <c r="CB158" s="98"/>
      <c r="CC158" s="99"/>
      <c r="CD158" s="99"/>
      <c r="CE158" s="84"/>
      <c r="CF158" s="84"/>
    </row>
    <row r="159" spans="1:84" ht="29.1" customHeight="1" x14ac:dyDescent="0.25">
      <c r="A159" s="74"/>
      <c r="B159" s="74"/>
      <c r="C159" s="49"/>
      <c r="D159" s="172"/>
      <c r="E159" s="76"/>
      <c r="F159" s="76"/>
      <c r="G159" s="218"/>
      <c r="H159" s="87"/>
      <c r="I159" s="77"/>
      <c r="J159" s="77"/>
      <c r="K159" s="88"/>
      <c r="L159" s="79"/>
      <c r="M159" s="76"/>
      <c r="N159" s="255"/>
      <c r="O159" s="255"/>
      <c r="P159" s="255"/>
      <c r="Q159" s="255"/>
      <c r="R159" s="81"/>
      <c r="S159" s="89"/>
      <c r="T159" s="75"/>
      <c r="U159" s="76"/>
      <c r="V159" s="79"/>
      <c r="W159" s="79"/>
      <c r="X159" s="304"/>
      <c r="Y159" s="305"/>
      <c r="Z159" s="78"/>
      <c r="AA159" s="81"/>
      <c r="AB159" s="81"/>
      <c r="AC159" s="306"/>
      <c r="AD159" s="306"/>
      <c r="AE159" s="79"/>
      <c r="AF159" s="307"/>
      <c r="AG159" s="307"/>
      <c r="AH159" s="308"/>
      <c r="AI159" s="309"/>
      <c r="AJ159" s="79"/>
      <c r="AK159" s="79"/>
      <c r="AL159" s="79"/>
      <c r="AM159" s="79"/>
      <c r="AN159" s="79"/>
      <c r="AO159" s="79"/>
      <c r="AP159" s="79"/>
      <c r="AQ159" s="79"/>
      <c r="AR159" s="79"/>
      <c r="AS159" s="79"/>
      <c r="AT159" s="79"/>
      <c r="AU159" s="79"/>
      <c r="AV159" s="79"/>
      <c r="AW159" s="79"/>
      <c r="AX159" s="79"/>
      <c r="AY159" s="79"/>
      <c r="AZ159" s="310"/>
      <c r="BA159" s="310"/>
      <c r="BB159" s="310"/>
      <c r="BC159" s="310"/>
      <c r="BD159" s="217"/>
      <c r="BE159" s="94"/>
      <c r="BF159" s="94"/>
      <c r="BG159" s="217"/>
      <c r="BH159" s="94"/>
      <c r="BI159" s="217"/>
      <c r="BJ159" s="217"/>
      <c r="BK159" s="96"/>
      <c r="BL159" s="96"/>
      <c r="BQ159" s="96"/>
      <c r="BR159" s="96"/>
      <c r="BS159" s="96"/>
      <c r="BT159" s="96"/>
      <c r="BV159" s="96"/>
      <c r="BW159" s="72"/>
      <c r="BX159" s="72"/>
      <c r="CB159" s="98"/>
      <c r="CC159" s="99"/>
      <c r="CD159" s="99"/>
      <c r="CE159" s="84"/>
      <c r="CF159" s="84"/>
    </row>
    <row r="160" spans="1:84" ht="29.1" customHeight="1" x14ac:dyDescent="0.25">
      <c r="A160" s="74"/>
      <c r="B160" s="74"/>
      <c r="C160" s="49"/>
      <c r="D160" s="172"/>
      <c r="E160" s="76"/>
      <c r="F160" s="76"/>
      <c r="G160" s="218"/>
      <c r="H160" s="87"/>
      <c r="I160" s="77"/>
      <c r="J160" s="77"/>
      <c r="K160" s="88"/>
      <c r="L160" s="79"/>
      <c r="M160" s="76"/>
      <c r="N160" s="255"/>
      <c r="O160" s="255"/>
      <c r="P160" s="255"/>
      <c r="Q160" s="255"/>
      <c r="R160" s="81"/>
      <c r="S160" s="89"/>
      <c r="T160" s="75"/>
      <c r="U160" s="76"/>
      <c r="V160" s="79"/>
      <c r="W160" s="79"/>
      <c r="X160" s="304"/>
      <c r="Y160" s="305"/>
      <c r="Z160" s="78"/>
      <c r="AA160" s="81"/>
      <c r="AB160" s="81"/>
      <c r="AC160" s="306"/>
      <c r="AD160" s="306"/>
      <c r="AE160" s="79"/>
      <c r="AF160" s="307"/>
      <c r="AG160" s="307"/>
      <c r="AH160" s="308"/>
      <c r="AI160" s="309"/>
      <c r="AJ160" s="79"/>
      <c r="AK160" s="79"/>
      <c r="AL160" s="79"/>
      <c r="AM160" s="79"/>
      <c r="AN160" s="79"/>
      <c r="AO160" s="79"/>
      <c r="AP160" s="79"/>
      <c r="AQ160" s="79"/>
      <c r="AR160" s="79"/>
      <c r="AS160" s="79"/>
      <c r="AT160" s="79"/>
      <c r="AU160" s="79"/>
      <c r="AV160" s="79"/>
      <c r="AW160" s="79"/>
      <c r="AX160" s="79"/>
      <c r="AY160" s="79"/>
      <c r="AZ160" s="310"/>
      <c r="BA160" s="310"/>
      <c r="BB160" s="310"/>
      <c r="BC160" s="310"/>
      <c r="BD160" s="217"/>
      <c r="BE160" s="94"/>
      <c r="BF160" s="94"/>
      <c r="BG160" s="217"/>
      <c r="BH160" s="94"/>
      <c r="BI160" s="217"/>
      <c r="BJ160" s="217"/>
      <c r="BK160" s="96"/>
      <c r="BL160" s="96"/>
      <c r="BQ160" s="96"/>
      <c r="BR160" s="96"/>
      <c r="BS160" s="96"/>
      <c r="BT160" s="96"/>
      <c r="BV160" s="96"/>
      <c r="BW160" s="72"/>
      <c r="BX160" s="72"/>
      <c r="CB160" s="98"/>
      <c r="CC160" s="99"/>
      <c r="CD160" s="99"/>
      <c r="CE160" s="84"/>
      <c r="CF160" s="84"/>
    </row>
    <row r="161" spans="1:84" ht="29.1" customHeight="1" x14ac:dyDescent="0.2">
      <c r="A161" s="74"/>
      <c r="B161" s="74"/>
      <c r="C161" s="49"/>
      <c r="D161" s="172"/>
      <c r="E161" s="76"/>
      <c r="F161" s="76"/>
      <c r="G161" s="119"/>
      <c r="H161" s="87"/>
      <c r="I161" s="77"/>
      <c r="J161" s="77"/>
      <c r="K161" s="88"/>
      <c r="L161" s="79"/>
      <c r="M161" s="76"/>
      <c r="N161" s="255"/>
      <c r="O161" s="255"/>
      <c r="P161" s="255"/>
      <c r="Q161" s="255"/>
      <c r="R161" s="81"/>
      <c r="S161" s="89"/>
      <c r="T161" s="75"/>
      <c r="U161" s="75"/>
      <c r="V161" s="79"/>
      <c r="W161" s="79"/>
      <c r="X161" s="304"/>
      <c r="Y161" s="305"/>
      <c r="Z161" s="78"/>
      <c r="AA161" s="81"/>
      <c r="AB161" s="81"/>
      <c r="AC161" s="306"/>
      <c r="AD161" s="306"/>
      <c r="AE161" s="79"/>
      <c r="AF161" s="307"/>
      <c r="AG161" s="307"/>
      <c r="AH161" s="308"/>
      <c r="AI161" s="309"/>
      <c r="AJ161" s="79"/>
      <c r="AK161" s="79"/>
      <c r="AL161" s="79"/>
      <c r="AM161" s="79"/>
      <c r="AN161" s="79"/>
      <c r="AO161" s="79"/>
      <c r="AP161" s="79"/>
      <c r="AQ161" s="79"/>
      <c r="AR161" s="79"/>
      <c r="AS161" s="79"/>
      <c r="AT161" s="79"/>
      <c r="AU161" s="79"/>
      <c r="AV161" s="79"/>
      <c r="AW161" s="79"/>
      <c r="AX161" s="79"/>
      <c r="AY161" s="79"/>
      <c r="AZ161" s="310"/>
      <c r="BA161" s="310"/>
      <c r="BB161" s="310"/>
      <c r="BC161" s="310"/>
      <c r="BD161" s="217"/>
      <c r="BE161" s="94"/>
      <c r="BF161" s="94"/>
      <c r="BG161" s="217"/>
      <c r="BH161" s="94"/>
      <c r="BI161" s="217"/>
      <c r="BJ161" s="217"/>
      <c r="BK161" s="96"/>
      <c r="BL161" s="96"/>
      <c r="BQ161" s="96"/>
      <c r="BR161" s="96"/>
      <c r="BS161" s="96"/>
      <c r="BT161" s="96"/>
      <c r="BV161" s="96"/>
      <c r="BW161" s="72"/>
      <c r="BX161" s="72"/>
      <c r="CB161" s="98"/>
      <c r="CC161" s="99"/>
      <c r="CD161" s="99"/>
      <c r="CE161" s="84"/>
      <c r="CF161" s="84"/>
    </row>
    <row r="162" spans="1:84" x14ac:dyDescent="0.2">
      <c r="A162" s="74"/>
      <c r="B162" s="74"/>
      <c r="C162" s="49"/>
      <c r="D162" s="172"/>
      <c r="E162" s="290"/>
      <c r="F162" s="76"/>
      <c r="G162" s="119"/>
      <c r="H162" s="87"/>
      <c r="I162" s="77"/>
      <c r="J162" s="77"/>
      <c r="K162" s="88"/>
      <c r="L162" s="79"/>
      <c r="M162" s="76"/>
      <c r="N162" s="255"/>
      <c r="O162" s="255"/>
      <c r="P162" s="255"/>
      <c r="Q162" s="255"/>
      <c r="R162" s="81"/>
      <c r="S162" s="89"/>
      <c r="T162" s="75"/>
      <c r="U162" s="75"/>
      <c r="V162" s="79"/>
      <c r="W162" s="79"/>
      <c r="X162" s="304"/>
      <c r="Y162" s="305"/>
      <c r="Z162" s="78"/>
      <c r="AA162" s="81"/>
      <c r="AB162" s="81"/>
      <c r="AC162" s="306"/>
      <c r="AD162" s="306"/>
      <c r="AE162" s="79"/>
      <c r="AF162" s="307"/>
      <c r="AG162" s="307"/>
      <c r="AH162" s="308"/>
      <c r="AI162" s="309"/>
      <c r="AJ162" s="79"/>
      <c r="AK162" s="79"/>
      <c r="AL162" s="79"/>
      <c r="AM162" s="79"/>
      <c r="AN162" s="79"/>
      <c r="AO162" s="79"/>
      <c r="AP162" s="79"/>
      <c r="AQ162" s="79"/>
      <c r="AR162" s="79"/>
      <c r="AS162" s="79"/>
      <c r="AT162" s="79"/>
      <c r="AU162" s="79"/>
      <c r="AV162" s="79"/>
      <c r="AW162" s="79"/>
      <c r="AX162" s="79"/>
      <c r="AY162" s="79"/>
      <c r="AZ162" s="310"/>
      <c r="BA162" s="310"/>
      <c r="BB162" s="310"/>
      <c r="BC162" s="310"/>
      <c r="BD162" s="217"/>
      <c r="BE162" s="94"/>
      <c r="BF162" s="94"/>
      <c r="BG162" s="217"/>
      <c r="BH162" s="94"/>
      <c r="BI162" s="217"/>
      <c r="BJ162" s="217"/>
      <c r="BK162" s="96"/>
      <c r="BL162" s="96"/>
      <c r="BQ162" s="96"/>
      <c r="BR162" s="96"/>
      <c r="BS162" s="96"/>
      <c r="BT162" s="96"/>
      <c r="BV162" s="96"/>
      <c r="BW162" s="72"/>
      <c r="BX162" s="72"/>
      <c r="CB162" s="98"/>
      <c r="CC162" s="99"/>
      <c r="CD162" s="99"/>
      <c r="CE162" s="84"/>
      <c r="CF162" s="84"/>
    </row>
    <row r="163" spans="1:84" x14ac:dyDescent="0.2">
      <c r="A163" s="74"/>
      <c r="B163" s="74"/>
      <c r="C163" s="49"/>
      <c r="D163" s="172"/>
      <c r="E163" s="290"/>
      <c r="F163" s="76"/>
      <c r="G163" s="119"/>
      <c r="H163" s="87"/>
      <c r="I163" s="77"/>
      <c r="J163" s="77"/>
      <c r="K163" s="88"/>
      <c r="L163" s="79"/>
      <c r="M163" s="76"/>
      <c r="N163" s="255"/>
      <c r="O163" s="255"/>
      <c r="P163" s="255"/>
      <c r="Q163" s="255"/>
      <c r="R163" s="81"/>
      <c r="S163" s="89"/>
      <c r="T163" s="75"/>
      <c r="U163" s="75"/>
      <c r="V163" s="79"/>
      <c r="W163" s="79"/>
      <c r="X163" s="304"/>
      <c r="Y163" s="305"/>
      <c r="Z163" s="78"/>
      <c r="AA163" s="81"/>
      <c r="AB163" s="81"/>
      <c r="AC163" s="306"/>
      <c r="AD163" s="306"/>
      <c r="AE163" s="79"/>
      <c r="AF163" s="307"/>
      <c r="AG163" s="307"/>
      <c r="AH163" s="308"/>
      <c r="AI163" s="309"/>
      <c r="AJ163" s="79"/>
      <c r="AK163" s="79"/>
      <c r="AL163" s="79"/>
      <c r="AM163" s="79"/>
      <c r="AN163" s="79"/>
      <c r="AO163" s="79"/>
      <c r="AP163" s="79"/>
      <c r="AQ163" s="79"/>
      <c r="AR163" s="79"/>
      <c r="AS163" s="79"/>
      <c r="AT163" s="79"/>
      <c r="AU163" s="79"/>
      <c r="AV163" s="79"/>
      <c r="AW163" s="79"/>
      <c r="AX163" s="79"/>
      <c r="AY163" s="79"/>
      <c r="AZ163" s="310"/>
      <c r="BA163" s="310"/>
      <c r="BB163" s="310"/>
      <c r="BC163" s="310"/>
      <c r="BD163" s="217"/>
      <c r="BE163" s="94"/>
      <c r="BF163" s="94"/>
      <c r="BG163" s="217"/>
      <c r="BH163" s="94"/>
      <c r="BI163" s="217"/>
      <c r="BJ163" s="217"/>
      <c r="BK163" s="96"/>
      <c r="BL163" s="96"/>
      <c r="BQ163" s="96"/>
      <c r="BR163" s="96"/>
      <c r="BS163" s="96"/>
      <c r="BT163" s="96"/>
      <c r="BV163" s="96"/>
      <c r="BW163" s="72"/>
      <c r="BX163" s="72"/>
      <c r="CB163" s="98"/>
      <c r="CC163" s="99"/>
      <c r="CD163" s="99"/>
      <c r="CE163" s="84"/>
      <c r="CF163" s="84"/>
    </row>
    <row r="164" spans="1:84" x14ac:dyDescent="0.2">
      <c r="A164" s="74"/>
      <c r="B164" s="74"/>
      <c r="C164" s="49"/>
      <c r="D164" s="172"/>
      <c r="E164" s="290"/>
      <c r="F164" s="76"/>
      <c r="G164" s="119"/>
      <c r="H164" s="87"/>
      <c r="I164" s="77"/>
      <c r="J164" s="77"/>
      <c r="K164" s="88"/>
      <c r="L164" s="79"/>
      <c r="M164" s="76"/>
      <c r="N164" s="255"/>
      <c r="O164" s="255"/>
      <c r="P164" s="255"/>
      <c r="Q164" s="255"/>
      <c r="R164" s="81"/>
      <c r="S164" s="89"/>
      <c r="T164" s="75"/>
      <c r="U164" s="75"/>
      <c r="V164" s="79"/>
      <c r="W164" s="79"/>
      <c r="X164" s="304"/>
      <c r="Y164" s="305"/>
      <c r="Z164" s="78"/>
      <c r="AA164" s="81"/>
      <c r="AB164" s="81"/>
      <c r="AC164" s="306"/>
      <c r="AD164" s="306"/>
      <c r="AE164" s="79"/>
      <c r="AF164" s="307"/>
      <c r="AG164" s="307"/>
      <c r="AH164" s="308"/>
      <c r="AI164" s="309"/>
      <c r="AJ164" s="79"/>
      <c r="AK164" s="79"/>
      <c r="AL164" s="79"/>
      <c r="AM164" s="79"/>
      <c r="AN164" s="79"/>
      <c r="AO164" s="79"/>
      <c r="AP164" s="79"/>
      <c r="AQ164" s="79"/>
      <c r="AR164" s="79"/>
      <c r="AS164" s="79"/>
      <c r="AT164" s="79"/>
      <c r="AU164" s="79"/>
      <c r="AV164" s="79"/>
      <c r="AW164" s="79"/>
      <c r="AX164" s="79"/>
      <c r="AY164" s="79"/>
      <c r="AZ164" s="310"/>
      <c r="BA164" s="310"/>
      <c r="BB164" s="310"/>
      <c r="BC164" s="310"/>
      <c r="BD164" s="217"/>
      <c r="BE164" s="94"/>
      <c r="BF164" s="94"/>
      <c r="BG164" s="217"/>
      <c r="BH164" s="94"/>
      <c r="BI164" s="217"/>
      <c r="BJ164" s="217"/>
      <c r="BK164" s="96"/>
      <c r="BL164" s="96"/>
      <c r="BQ164" s="96"/>
      <c r="BR164" s="96"/>
      <c r="BS164" s="96"/>
      <c r="BT164" s="96"/>
      <c r="BV164" s="96"/>
      <c r="BW164" s="72"/>
      <c r="BX164" s="72"/>
      <c r="CB164" s="98"/>
      <c r="CC164" s="99"/>
      <c r="CD164" s="99"/>
      <c r="CE164" s="84"/>
      <c r="CF164" s="84"/>
    </row>
    <row r="165" spans="1:84" x14ac:dyDescent="0.2">
      <c r="A165" s="74"/>
      <c r="B165" s="74"/>
      <c r="C165" s="49"/>
      <c r="D165" s="172"/>
      <c r="E165" s="290"/>
      <c r="F165" s="76"/>
      <c r="G165" s="119"/>
      <c r="H165" s="87"/>
      <c r="I165" s="77"/>
      <c r="J165" s="77"/>
      <c r="K165" s="88"/>
      <c r="L165" s="79"/>
      <c r="M165" s="76"/>
      <c r="N165" s="255"/>
      <c r="O165" s="255"/>
      <c r="P165" s="255"/>
      <c r="Q165" s="255"/>
      <c r="R165" s="81"/>
      <c r="S165" s="89"/>
      <c r="T165" s="75"/>
      <c r="U165" s="75"/>
      <c r="V165" s="79"/>
      <c r="W165" s="79"/>
      <c r="X165" s="304"/>
      <c r="Y165" s="305"/>
      <c r="Z165" s="78"/>
      <c r="AA165" s="81"/>
      <c r="AB165" s="81"/>
      <c r="AC165" s="306"/>
      <c r="AD165" s="306"/>
      <c r="AE165" s="79"/>
      <c r="AF165" s="307"/>
      <c r="AG165" s="307"/>
      <c r="AH165" s="308"/>
      <c r="AI165" s="309"/>
      <c r="AJ165" s="79"/>
      <c r="AK165" s="79"/>
      <c r="AL165" s="79"/>
      <c r="AM165" s="79"/>
      <c r="AN165" s="79"/>
      <c r="AO165" s="79"/>
      <c r="AP165" s="79"/>
      <c r="AQ165" s="79"/>
      <c r="AR165" s="79"/>
      <c r="AS165" s="79"/>
      <c r="AT165" s="79"/>
      <c r="AU165" s="79"/>
      <c r="AV165" s="79"/>
      <c r="AW165" s="79"/>
      <c r="AX165" s="79"/>
      <c r="AY165" s="79"/>
      <c r="AZ165" s="310"/>
      <c r="BA165" s="310"/>
      <c r="BB165" s="310"/>
      <c r="BC165" s="310"/>
      <c r="BD165" s="217"/>
      <c r="BE165" s="94"/>
      <c r="BF165" s="94"/>
      <c r="BG165" s="217"/>
      <c r="BH165" s="94"/>
      <c r="BI165" s="217"/>
      <c r="BJ165" s="217"/>
      <c r="BK165" s="96"/>
      <c r="BL165" s="96"/>
      <c r="BQ165" s="96"/>
      <c r="BR165" s="96"/>
      <c r="BS165" s="96"/>
      <c r="BT165" s="96"/>
      <c r="BV165" s="96"/>
      <c r="BW165" s="72"/>
      <c r="BX165" s="72"/>
      <c r="CB165" s="98"/>
      <c r="CC165" s="99"/>
      <c r="CD165" s="99"/>
      <c r="CE165" s="84"/>
      <c r="CF165" s="84"/>
    </row>
    <row r="166" spans="1:84" x14ac:dyDescent="0.2">
      <c r="A166" s="74"/>
      <c r="B166" s="74"/>
      <c r="C166" s="49"/>
      <c r="D166" s="172"/>
      <c r="E166" s="76"/>
      <c r="F166" s="76"/>
      <c r="G166" s="119"/>
      <c r="H166" s="87"/>
      <c r="I166" s="77"/>
      <c r="J166" s="77"/>
      <c r="K166" s="88"/>
      <c r="L166" s="79"/>
      <c r="M166" s="76"/>
      <c r="N166" s="255"/>
      <c r="O166" s="255"/>
      <c r="P166" s="255"/>
      <c r="Q166" s="255"/>
      <c r="R166" s="81"/>
      <c r="S166" s="89"/>
      <c r="T166" s="75"/>
      <c r="U166" s="75"/>
      <c r="V166" s="79"/>
      <c r="W166" s="79"/>
      <c r="X166" s="304"/>
      <c r="Y166" s="305"/>
      <c r="Z166" s="78"/>
      <c r="AA166" s="81"/>
      <c r="AB166" s="81"/>
      <c r="AC166" s="306"/>
      <c r="AD166" s="306"/>
      <c r="AE166" s="79"/>
      <c r="AF166" s="307"/>
      <c r="AG166" s="307"/>
      <c r="AH166" s="308"/>
      <c r="AI166" s="309"/>
      <c r="AJ166" s="79"/>
      <c r="AK166" s="79"/>
      <c r="AL166" s="79"/>
      <c r="AM166" s="79"/>
      <c r="AN166" s="79"/>
      <c r="AO166" s="79"/>
      <c r="AP166" s="79"/>
      <c r="AQ166" s="79"/>
      <c r="AR166" s="79"/>
      <c r="AS166" s="79"/>
      <c r="AT166" s="79"/>
      <c r="AU166" s="79"/>
      <c r="AV166" s="79"/>
      <c r="AW166" s="79"/>
      <c r="AX166" s="79"/>
      <c r="AY166" s="79"/>
      <c r="AZ166" s="310"/>
      <c r="BA166" s="310"/>
      <c r="BB166" s="310"/>
      <c r="BC166" s="310"/>
      <c r="BD166" s="217"/>
      <c r="BE166" s="94"/>
      <c r="BF166" s="94"/>
      <c r="BG166" s="217"/>
      <c r="BH166" s="94"/>
      <c r="BI166" s="217"/>
      <c r="BJ166" s="217"/>
      <c r="BK166" s="96"/>
      <c r="BL166" s="96"/>
      <c r="BQ166" s="96"/>
      <c r="BR166" s="96"/>
      <c r="BS166" s="96"/>
      <c r="BT166" s="96"/>
      <c r="BV166" s="96"/>
      <c r="BW166" s="72"/>
      <c r="BX166" s="72"/>
      <c r="CB166" s="98"/>
      <c r="CC166" s="99"/>
      <c r="CD166" s="99"/>
      <c r="CE166" s="84"/>
      <c r="CF166" s="84"/>
    </row>
    <row r="167" spans="1:84" x14ac:dyDescent="0.2">
      <c r="A167" s="74"/>
      <c r="B167" s="74"/>
      <c r="C167" s="49"/>
      <c r="D167" s="172"/>
      <c r="E167" s="76"/>
      <c r="F167" s="76"/>
      <c r="G167" s="119"/>
      <c r="H167" s="87"/>
      <c r="I167" s="77"/>
      <c r="J167" s="77"/>
      <c r="K167" s="88"/>
      <c r="L167" s="79"/>
      <c r="M167" s="76"/>
      <c r="N167" s="255"/>
      <c r="O167" s="255"/>
      <c r="P167" s="255"/>
      <c r="Q167" s="255"/>
      <c r="R167" s="81"/>
      <c r="S167" s="89"/>
      <c r="T167" s="76"/>
      <c r="U167" s="76"/>
      <c r="V167" s="79"/>
      <c r="W167" s="79"/>
      <c r="X167" s="304"/>
      <c r="Y167" s="305"/>
      <c r="Z167" s="78"/>
      <c r="AA167" s="81"/>
      <c r="AB167" s="81"/>
      <c r="AC167" s="306"/>
      <c r="AD167" s="306"/>
      <c r="AE167" s="79"/>
      <c r="AF167" s="307"/>
      <c r="AG167" s="307"/>
      <c r="AH167" s="308"/>
      <c r="AI167" s="309"/>
      <c r="AJ167" s="79"/>
      <c r="AK167" s="79"/>
      <c r="AL167" s="79"/>
      <c r="AM167" s="79"/>
      <c r="AN167" s="79"/>
      <c r="AO167" s="79"/>
      <c r="AP167" s="79"/>
      <c r="AQ167" s="79"/>
      <c r="AR167" s="79"/>
      <c r="AS167" s="79"/>
      <c r="AT167" s="79"/>
      <c r="AU167" s="79"/>
      <c r="AV167" s="79"/>
      <c r="AW167" s="79"/>
      <c r="AX167" s="79"/>
      <c r="AY167" s="79"/>
      <c r="AZ167" s="310"/>
      <c r="BA167" s="310"/>
      <c r="BB167" s="310"/>
      <c r="BC167" s="310"/>
      <c r="BD167" s="217"/>
      <c r="BE167" s="94"/>
      <c r="BF167" s="94"/>
      <c r="BG167" s="217"/>
      <c r="BH167" s="94"/>
      <c r="BI167" s="217"/>
      <c r="BJ167" s="217"/>
      <c r="BK167" s="96"/>
      <c r="BL167" s="96"/>
      <c r="BQ167" s="96"/>
      <c r="BR167" s="96"/>
      <c r="BS167" s="96"/>
      <c r="BT167" s="96"/>
      <c r="BV167" s="96"/>
      <c r="BW167" s="72"/>
      <c r="BX167" s="72"/>
      <c r="CB167" s="98"/>
      <c r="CC167" s="99"/>
      <c r="CD167" s="99"/>
      <c r="CE167" s="84"/>
      <c r="CF167" s="84"/>
    </row>
    <row r="168" spans="1:84" x14ac:dyDescent="0.2">
      <c r="A168" s="74"/>
      <c r="B168" s="74"/>
      <c r="C168" s="49"/>
      <c r="D168" s="172"/>
      <c r="E168" s="76"/>
      <c r="F168" s="76"/>
      <c r="G168" s="119"/>
      <c r="H168" s="87"/>
      <c r="I168" s="77"/>
      <c r="J168" s="77"/>
      <c r="K168" s="88"/>
      <c r="L168" s="79"/>
      <c r="M168" s="76"/>
      <c r="N168" s="255"/>
      <c r="O168" s="255"/>
      <c r="P168" s="255"/>
      <c r="Q168" s="255"/>
      <c r="R168" s="81"/>
      <c r="S168" s="89"/>
      <c r="T168" s="76"/>
      <c r="U168" s="76"/>
      <c r="V168" s="79"/>
      <c r="W168" s="79"/>
      <c r="X168" s="304"/>
      <c r="Y168" s="305"/>
      <c r="Z168" s="78"/>
      <c r="AA168" s="81"/>
      <c r="AB168" s="81"/>
      <c r="AC168" s="306"/>
      <c r="AD168" s="306"/>
      <c r="AE168" s="79"/>
      <c r="AF168" s="307"/>
      <c r="AG168" s="307"/>
      <c r="AH168" s="308"/>
      <c r="AI168" s="309"/>
      <c r="AJ168" s="79"/>
      <c r="AK168" s="79"/>
      <c r="AL168" s="79"/>
      <c r="AM168" s="79"/>
      <c r="AN168" s="79"/>
      <c r="AO168" s="79"/>
      <c r="AP168" s="79"/>
      <c r="AQ168" s="79"/>
      <c r="AR168" s="79"/>
      <c r="AS168" s="79"/>
      <c r="AT168" s="79"/>
      <c r="AU168" s="79"/>
      <c r="AV168" s="79"/>
      <c r="AW168" s="79"/>
      <c r="AX168" s="79"/>
      <c r="AY168" s="79"/>
      <c r="AZ168" s="310"/>
      <c r="BA168" s="310"/>
      <c r="BB168" s="310"/>
      <c r="BC168" s="310"/>
      <c r="BD168" s="217"/>
      <c r="BE168" s="94"/>
      <c r="BF168" s="94"/>
      <c r="BG168" s="217"/>
      <c r="BH168" s="94"/>
      <c r="BI168" s="217"/>
      <c r="BJ168" s="217"/>
      <c r="BK168" s="96"/>
      <c r="BL168" s="96"/>
      <c r="BQ168" s="96"/>
      <c r="BR168" s="96"/>
      <c r="BS168" s="96"/>
      <c r="BT168" s="96"/>
      <c r="BV168" s="96"/>
      <c r="BW168" s="72"/>
      <c r="BX168" s="72"/>
      <c r="CB168" s="98"/>
      <c r="CC168" s="99"/>
      <c r="CD168" s="99"/>
      <c r="CE168" s="84"/>
      <c r="CF168" s="84"/>
    </row>
    <row r="169" spans="1:84" x14ac:dyDescent="0.2">
      <c r="A169" s="74"/>
      <c r="B169" s="74"/>
      <c r="C169" s="49"/>
      <c r="D169" s="172"/>
      <c r="E169" s="76"/>
      <c r="F169" s="76"/>
      <c r="G169" s="119"/>
      <c r="H169" s="87"/>
      <c r="I169" s="77"/>
      <c r="J169" s="77"/>
      <c r="K169" s="88"/>
      <c r="L169" s="79"/>
      <c r="M169" s="76"/>
      <c r="N169" s="255"/>
      <c r="O169" s="255"/>
      <c r="P169" s="255"/>
      <c r="Q169" s="255"/>
      <c r="R169" s="81"/>
      <c r="S169" s="89"/>
      <c r="T169" s="75"/>
      <c r="U169" s="75"/>
      <c r="V169" s="79"/>
      <c r="W169" s="79"/>
      <c r="X169" s="304"/>
      <c r="Y169" s="305"/>
      <c r="Z169" s="78"/>
      <c r="AA169" s="81"/>
      <c r="AB169" s="81"/>
      <c r="AC169" s="306"/>
      <c r="AD169" s="306"/>
      <c r="AE169" s="79"/>
      <c r="AF169" s="307"/>
      <c r="AG169" s="307"/>
      <c r="AH169" s="308"/>
      <c r="AI169" s="309"/>
      <c r="AJ169" s="79"/>
      <c r="AK169" s="79"/>
      <c r="AL169" s="79"/>
      <c r="AM169" s="79"/>
      <c r="AN169" s="79"/>
      <c r="AO169" s="79"/>
      <c r="AP169" s="79"/>
      <c r="AQ169" s="79"/>
      <c r="AR169" s="79"/>
      <c r="AS169" s="79"/>
      <c r="AT169" s="79"/>
      <c r="AU169" s="79"/>
      <c r="AV169" s="79"/>
      <c r="AW169" s="79"/>
      <c r="AX169" s="79"/>
      <c r="AY169" s="79"/>
      <c r="AZ169" s="310"/>
      <c r="BA169" s="310"/>
      <c r="BB169" s="310"/>
      <c r="BC169" s="310"/>
      <c r="BD169" s="217"/>
      <c r="BE169" s="94"/>
      <c r="BF169" s="94"/>
      <c r="BG169" s="217"/>
      <c r="BH169" s="94"/>
      <c r="BI169" s="217"/>
      <c r="BJ169" s="217"/>
      <c r="BK169" s="96"/>
      <c r="BL169" s="96"/>
      <c r="BQ169" s="96"/>
      <c r="BR169" s="96"/>
      <c r="BS169" s="96"/>
      <c r="BT169" s="96"/>
      <c r="BV169" s="96"/>
      <c r="BW169" s="72"/>
      <c r="BX169" s="72"/>
      <c r="CB169" s="98"/>
      <c r="CC169" s="99"/>
      <c r="CD169" s="99"/>
      <c r="CE169" s="84"/>
      <c r="CF169" s="84"/>
    </row>
    <row r="170" spans="1:84" x14ac:dyDescent="0.2">
      <c r="A170" s="74"/>
      <c r="B170" s="74"/>
      <c r="C170" s="49"/>
      <c r="D170" s="172"/>
      <c r="E170" s="290"/>
      <c r="F170" s="76"/>
      <c r="G170" s="119"/>
      <c r="H170" s="87"/>
      <c r="I170" s="77"/>
      <c r="J170" s="77"/>
      <c r="K170" s="88"/>
      <c r="L170" s="79"/>
      <c r="M170" s="76"/>
      <c r="N170" s="255"/>
      <c r="O170" s="255"/>
      <c r="P170" s="255"/>
      <c r="Q170" s="255"/>
      <c r="R170" s="81"/>
      <c r="S170" s="89"/>
      <c r="T170" s="75"/>
      <c r="U170" s="76"/>
      <c r="V170" s="79"/>
      <c r="W170" s="79"/>
      <c r="X170" s="304"/>
      <c r="Y170" s="305"/>
      <c r="Z170" s="78"/>
      <c r="AA170" s="81"/>
      <c r="AB170" s="81"/>
      <c r="AC170" s="306"/>
      <c r="AD170" s="306"/>
      <c r="AE170" s="79"/>
      <c r="AF170" s="307"/>
      <c r="AG170" s="307"/>
      <c r="AH170" s="308"/>
      <c r="AI170" s="309"/>
      <c r="AJ170" s="79"/>
      <c r="AK170" s="79"/>
      <c r="AL170" s="79"/>
      <c r="AM170" s="79"/>
      <c r="AN170" s="79"/>
      <c r="AO170" s="79"/>
      <c r="AP170" s="79"/>
      <c r="AQ170" s="79"/>
      <c r="AR170" s="79"/>
      <c r="AS170" s="79"/>
      <c r="AT170" s="79"/>
      <c r="AU170" s="79"/>
      <c r="AV170" s="79"/>
      <c r="AW170" s="79"/>
      <c r="AX170" s="79"/>
      <c r="AY170" s="79"/>
      <c r="AZ170" s="310"/>
      <c r="BA170" s="310"/>
      <c r="BB170" s="310"/>
      <c r="BC170" s="310"/>
      <c r="BD170" s="217"/>
      <c r="BE170" s="94"/>
      <c r="BF170" s="94"/>
      <c r="BG170" s="217"/>
      <c r="BH170" s="94"/>
      <c r="BI170" s="217"/>
      <c r="BJ170" s="217"/>
      <c r="BK170" s="96"/>
      <c r="BL170" s="96"/>
      <c r="BQ170" s="96"/>
      <c r="BR170" s="96"/>
      <c r="BS170" s="96"/>
      <c r="BT170" s="96"/>
      <c r="BV170" s="96"/>
      <c r="BW170" s="72"/>
      <c r="BX170" s="72"/>
      <c r="CB170" s="98"/>
      <c r="CC170" s="99"/>
      <c r="CD170" s="99"/>
      <c r="CE170" s="84"/>
      <c r="CF170" s="84"/>
    </row>
    <row r="171" spans="1:84" x14ac:dyDescent="0.2">
      <c r="A171" s="74"/>
      <c r="B171" s="74"/>
      <c r="C171" s="49"/>
      <c r="D171" s="172"/>
      <c r="E171" s="76"/>
      <c r="F171" s="76"/>
      <c r="G171" s="119"/>
      <c r="H171" s="87"/>
      <c r="I171" s="77"/>
      <c r="J171" s="77"/>
      <c r="K171" s="88"/>
      <c r="L171" s="79"/>
      <c r="M171" s="76"/>
      <c r="N171" s="255"/>
      <c r="O171" s="255"/>
      <c r="P171" s="255"/>
      <c r="Q171" s="255"/>
      <c r="R171" s="81"/>
      <c r="S171" s="89"/>
      <c r="T171" s="75"/>
      <c r="U171" s="75"/>
      <c r="V171" s="79"/>
      <c r="W171" s="79"/>
      <c r="X171" s="304"/>
      <c r="Y171" s="305"/>
      <c r="Z171" s="78"/>
      <c r="AA171" s="81"/>
      <c r="AB171" s="81"/>
      <c r="AC171" s="306"/>
      <c r="AD171" s="306"/>
      <c r="AE171" s="79"/>
      <c r="AF171" s="307"/>
      <c r="AG171" s="307"/>
      <c r="AH171" s="308"/>
      <c r="AI171" s="309"/>
      <c r="AJ171" s="79"/>
      <c r="AK171" s="79"/>
      <c r="AL171" s="79"/>
      <c r="AM171" s="79"/>
      <c r="AN171" s="79"/>
      <c r="AO171" s="79"/>
      <c r="AP171" s="79"/>
      <c r="AQ171" s="79"/>
      <c r="AR171" s="79"/>
      <c r="AS171" s="79"/>
      <c r="AT171" s="79"/>
      <c r="AU171" s="79"/>
      <c r="AV171" s="79"/>
      <c r="AW171" s="79"/>
      <c r="AX171" s="79"/>
      <c r="AY171" s="79"/>
      <c r="AZ171" s="310"/>
      <c r="BA171" s="310"/>
      <c r="BB171" s="310"/>
      <c r="BC171" s="310"/>
      <c r="BD171" s="217"/>
      <c r="BE171" s="94"/>
      <c r="BF171" s="94"/>
      <c r="BG171" s="217"/>
      <c r="BH171" s="94"/>
      <c r="BI171" s="217"/>
      <c r="BJ171" s="217"/>
      <c r="BK171" s="96"/>
      <c r="BL171" s="96"/>
      <c r="BQ171" s="96"/>
      <c r="BR171" s="96"/>
      <c r="BS171" s="96"/>
      <c r="BT171" s="96"/>
      <c r="BV171" s="96"/>
      <c r="BW171" s="72"/>
      <c r="BX171" s="72"/>
      <c r="CB171" s="98"/>
      <c r="CC171" s="99"/>
      <c r="CD171" s="99"/>
      <c r="CE171" s="84"/>
      <c r="CF171" s="84"/>
    </row>
    <row r="172" spans="1:84" x14ac:dyDescent="0.2">
      <c r="A172" s="74"/>
      <c r="B172" s="74"/>
      <c r="C172" s="49"/>
      <c r="D172" s="172"/>
      <c r="E172" s="290"/>
      <c r="F172" s="76"/>
      <c r="G172" s="119"/>
      <c r="H172" s="87"/>
      <c r="I172" s="77"/>
      <c r="J172" s="77"/>
      <c r="K172" s="88"/>
      <c r="L172" s="79"/>
      <c r="M172" s="76"/>
      <c r="N172" s="255"/>
      <c r="O172" s="255"/>
      <c r="P172" s="255"/>
      <c r="Q172" s="255"/>
      <c r="R172" s="81"/>
      <c r="S172" s="89"/>
      <c r="T172" s="75"/>
      <c r="U172" s="75"/>
      <c r="V172" s="79"/>
      <c r="W172" s="79"/>
      <c r="X172" s="304"/>
      <c r="Y172" s="305"/>
      <c r="Z172" s="78"/>
      <c r="AA172" s="81"/>
      <c r="AB172" s="81"/>
      <c r="AC172" s="306"/>
      <c r="AD172" s="306"/>
      <c r="AE172" s="79"/>
      <c r="AF172" s="307"/>
      <c r="AG172" s="307"/>
      <c r="AH172" s="308"/>
      <c r="AI172" s="309"/>
      <c r="AJ172" s="79"/>
      <c r="AK172" s="79"/>
      <c r="AL172" s="79"/>
      <c r="AM172" s="79"/>
      <c r="AN172" s="79"/>
      <c r="AO172" s="79"/>
      <c r="AP172" s="79"/>
      <c r="AQ172" s="79"/>
      <c r="AR172" s="79"/>
      <c r="AS172" s="79"/>
      <c r="AT172" s="79"/>
      <c r="AU172" s="79"/>
      <c r="AV172" s="79"/>
      <c r="AW172" s="79"/>
      <c r="AX172" s="79"/>
      <c r="AY172" s="79"/>
      <c r="AZ172" s="310"/>
      <c r="BA172" s="310"/>
      <c r="BB172" s="310"/>
      <c r="BC172" s="310"/>
      <c r="BD172" s="217"/>
      <c r="BE172" s="94"/>
      <c r="BF172" s="94"/>
      <c r="BG172" s="217"/>
      <c r="BH172" s="94"/>
      <c r="BI172" s="217"/>
      <c r="BJ172" s="217"/>
      <c r="BK172" s="96"/>
      <c r="BL172" s="96"/>
      <c r="BQ172" s="96"/>
      <c r="BR172" s="96"/>
      <c r="BS172" s="96"/>
      <c r="BT172" s="96"/>
      <c r="BV172" s="96"/>
      <c r="BW172" s="72"/>
      <c r="BX172" s="72"/>
      <c r="CB172" s="98"/>
      <c r="CC172" s="99"/>
      <c r="CD172" s="99"/>
      <c r="CE172" s="84"/>
      <c r="CF172" s="84"/>
    </row>
    <row r="173" spans="1:84" x14ac:dyDescent="0.2">
      <c r="A173" s="74"/>
      <c r="B173" s="74"/>
      <c r="C173" s="49"/>
      <c r="D173" s="172"/>
      <c r="E173" s="290"/>
      <c r="F173" s="76"/>
      <c r="G173" s="119"/>
      <c r="H173" s="87"/>
      <c r="I173" s="77"/>
      <c r="J173" s="77"/>
      <c r="K173" s="88"/>
      <c r="L173" s="79"/>
      <c r="M173" s="76"/>
      <c r="N173" s="255"/>
      <c r="O173" s="255"/>
      <c r="P173" s="255"/>
      <c r="Q173" s="255"/>
      <c r="R173" s="81"/>
      <c r="S173" s="89"/>
      <c r="T173" s="75"/>
      <c r="U173" s="76"/>
      <c r="V173" s="79"/>
      <c r="W173" s="79"/>
      <c r="X173" s="304"/>
      <c r="Y173" s="305"/>
      <c r="Z173" s="78"/>
      <c r="AA173" s="81"/>
      <c r="AB173" s="81"/>
      <c r="AC173" s="306"/>
      <c r="AD173" s="306"/>
      <c r="AE173" s="79"/>
      <c r="AF173" s="307"/>
      <c r="AG173" s="307"/>
      <c r="AH173" s="308"/>
      <c r="AI173" s="309"/>
      <c r="AJ173" s="79"/>
      <c r="AK173" s="79"/>
      <c r="AL173" s="79"/>
      <c r="AM173" s="79"/>
      <c r="AN173" s="79"/>
      <c r="AO173" s="79"/>
      <c r="AP173" s="79"/>
      <c r="AQ173" s="79"/>
      <c r="AR173" s="79"/>
      <c r="AS173" s="79"/>
      <c r="AT173" s="79"/>
      <c r="AU173" s="79"/>
      <c r="AV173" s="79"/>
      <c r="AW173" s="79"/>
      <c r="AX173" s="79"/>
      <c r="AY173" s="79"/>
      <c r="AZ173" s="310"/>
      <c r="BA173" s="310"/>
      <c r="BB173" s="310"/>
      <c r="BC173" s="310"/>
      <c r="BD173" s="217"/>
      <c r="BE173" s="94"/>
      <c r="BF173" s="94"/>
      <c r="BG173" s="217"/>
      <c r="BH173" s="94"/>
      <c r="BI173" s="217"/>
      <c r="BJ173" s="217"/>
      <c r="BK173" s="96"/>
      <c r="BL173" s="96"/>
      <c r="BQ173" s="96"/>
      <c r="BR173" s="96"/>
      <c r="BS173" s="96"/>
      <c r="BT173" s="96"/>
      <c r="BV173" s="96"/>
      <c r="BW173" s="72"/>
      <c r="BX173" s="72"/>
      <c r="CB173" s="98"/>
      <c r="CC173" s="99"/>
      <c r="CD173" s="99"/>
      <c r="CE173" s="84"/>
      <c r="CF173" s="84"/>
    </row>
    <row r="174" spans="1:84" x14ac:dyDescent="0.2">
      <c r="A174" s="74"/>
      <c r="B174" s="74"/>
      <c r="C174" s="49"/>
      <c r="D174" s="172"/>
      <c r="E174" s="290"/>
      <c r="F174" s="76"/>
      <c r="G174" s="119"/>
      <c r="H174" s="87"/>
      <c r="I174" s="77"/>
      <c r="J174" s="77"/>
      <c r="K174" s="88"/>
      <c r="L174" s="79"/>
      <c r="M174" s="76"/>
      <c r="N174" s="255"/>
      <c r="O174" s="255"/>
      <c r="P174" s="255"/>
      <c r="Q174" s="255"/>
      <c r="R174" s="81"/>
      <c r="S174" s="89"/>
      <c r="T174" s="75"/>
      <c r="U174" s="75"/>
      <c r="V174" s="79"/>
      <c r="W174" s="79"/>
      <c r="X174" s="304"/>
      <c r="Y174" s="305"/>
      <c r="Z174" s="78"/>
      <c r="AA174" s="81"/>
      <c r="AB174" s="81"/>
      <c r="AC174" s="306"/>
      <c r="AD174" s="306"/>
      <c r="AE174" s="79"/>
      <c r="AF174" s="307"/>
      <c r="AG174" s="307"/>
      <c r="AH174" s="308"/>
      <c r="AI174" s="309"/>
      <c r="AJ174" s="79"/>
      <c r="AK174" s="79"/>
      <c r="AL174" s="79"/>
      <c r="AM174" s="79"/>
      <c r="AN174" s="79"/>
      <c r="AO174" s="79"/>
      <c r="AP174" s="79"/>
      <c r="AQ174" s="79"/>
      <c r="AR174" s="79"/>
      <c r="AS174" s="79"/>
      <c r="AT174" s="79"/>
      <c r="AU174" s="79"/>
      <c r="AV174" s="79"/>
      <c r="AW174" s="79"/>
      <c r="AX174" s="79"/>
      <c r="AY174" s="79"/>
      <c r="AZ174" s="310"/>
      <c r="BA174" s="310"/>
      <c r="BB174" s="310"/>
      <c r="BC174" s="310"/>
      <c r="BD174" s="217"/>
      <c r="BE174" s="94"/>
      <c r="BF174" s="94"/>
      <c r="BG174" s="217"/>
      <c r="BH174" s="94"/>
      <c r="BI174" s="217"/>
      <c r="BJ174" s="217"/>
      <c r="BK174" s="96"/>
      <c r="BL174" s="96"/>
      <c r="BQ174" s="96"/>
      <c r="BR174" s="96"/>
      <c r="BS174" s="96"/>
      <c r="BT174" s="96"/>
      <c r="BV174" s="96"/>
      <c r="BW174" s="72"/>
      <c r="BX174" s="72"/>
      <c r="CB174" s="98"/>
      <c r="CC174" s="99"/>
      <c r="CD174" s="99"/>
      <c r="CE174" s="84"/>
      <c r="CF174" s="84"/>
    </row>
    <row r="175" spans="1:84" x14ac:dyDescent="0.2">
      <c r="A175" s="74"/>
      <c r="B175" s="74"/>
      <c r="C175" s="49"/>
      <c r="D175" s="172"/>
      <c r="E175" s="76"/>
      <c r="F175" s="76"/>
      <c r="G175" s="119"/>
      <c r="H175" s="87"/>
      <c r="I175" s="77"/>
      <c r="J175" s="77"/>
      <c r="K175" s="88"/>
      <c r="L175" s="79"/>
      <c r="M175" s="76"/>
      <c r="N175" s="255"/>
      <c r="O175" s="255"/>
      <c r="P175" s="255"/>
      <c r="Q175" s="255"/>
      <c r="R175" s="81"/>
      <c r="S175" s="89"/>
      <c r="T175" s="75"/>
      <c r="U175" s="76"/>
      <c r="V175" s="79"/>
      <c r="W175" s="79"/>
      <c r="X175" s="304"/>
      <c r="Y175" s="305"/>
      <c r="Z175" s="78"/>
      <c r="AA175" s="81"/>
      <c r="AB175" s="81"/>
      <c r="AC175" s="306"/>
      <c r="AD175" s="306"/>
      <c r="AE175" s="79"/>
      <c r="AF175" s="307"/>
      <c r="AG175" s="307"/>
      <c r="AH175" s="308"/>
      <c r="AI175" s="309"/>
      <c r="AJ175" s="79"/>
      <c r="AK175" s="79"/>
      <c r="AL175" s="79"/>
      <c r="AM175" s="79"/>
      <c r="AN175" s="79"/>
      <c r="AO175" s="79"/>
      <c r="AP175" s="79"/>
      <c r="AQ175" s="79"/>
      <c r="AR175" s="79"/>
      <c r="AS175" s="79"/>
      <c r="AT175" s="79"/>
      <c r="AU175" s="79"/>
      <c r="AV175" s="79"/>
      <c r="AW175" s="79"/>
      <c r="AX175" s="79"/>
      <c r="AY175" s="79"/>
      <c r="AZ175" s="310"/>
      <c r="BA175" s="310"/>
      <c r="BB175" s="310"/>
      <c r="BC175" s="310"/>
      <c r="BD175" s="217"/>
      <c r="BE175" s="94"/>
      <c r="BF175" s="94"/>
      <c r="BG175" s="217"/>
      <c r="BH175" s="94"/>
      <c r="BI175" s="217"/>
      <c r="BJ175" s="217"/>
      <c r="BK175" s="96"/>
      <c r="BL175" s="96"/>
      <c r="BQ175" s="96"/>
      <c r="BR175" s="96"/>
      <c r="BS175" s="96"/>
      <c r="BT175" s="96"/>
      <c r="BV175" s="96"/>
      <c r="BW175" s="72"/>
      <c r="BX175" s="72"/>
      <c r="CB175" s="98"/>
      <c r="CC175" s="99"/>
      <c r="CD175" s="99"/>
      <c r="CE175" s="84"/>
      <c r="CF175" s="84"/>
    </row>
    <row r="176" spans="1:84" ht="30" customHeight="1" x14ac:dyDescent="0.2">
      <c r="A176" s="74"/>
      <c r="B176" s="74"/>
      <c r="C176" s="49"/>
      <c r="D176" s="172"/>
      <c r="E176" s="215"/>
      <c r="F176" s="76"/>
      <c r="G176" s="119"/>
      <c r="H176" s="87"/>
      <c r="I176" s="77"/>
      <c r="J176" s="77"/>
      <c r="K176" s="88"/>
      <c r="L176" s="79"/>
      <c r="M176" s="76"/>
      <c r="N176" s="255"/>
      <c r="O176" s="255"/>
      <c r="P176" s="255"/>
      <c r="Q176" s="255"/>
      <c r="R176" s="81"/>
      <c r="S176" s="89"/>
      <c r="T176" s="76"/>
      <c r="U176" s="76"/>
      <c r="V176" s="79"/>
      <c r="W176" s="79"/>
      <c r="X176" s="304"/>
      <c r="Y176" s="305"/>
      <c r="Z176" s="78"/>
      <c r="AA176" s="81"/>
      <c r="AB176" s="81"/>
      <c r="AC176" s="306"/>
      <c r="AD176" s="306"/>
      <c r="AE176" s="79"/>
      <c r="AF176" s="307"/>
      <c r="AG176" s="307"/>
      <c r="AH176" s="308"/>
      <c r="AI176" s="309"/>
      <c r="AJ176" s="79"/>
      <c r="AK176" s="79"/>
      <c r="AL176" s="79"/>
      <c r="AM176" s="79"/>
      <c r="AN176" s="79"/>
      <c r="AO176" s="79"/>
      <c r="AP176" s="79"/>
      <c r="AQ176" s="79"/>
      <c r="AR176" s="79"/>
      <c r="AS176" s="79"/>
      <c r="AT176" s="79"/>
      <c r="AU176" s="79"/>
      <c r="AV176" s="79"/>
      <c r="AW176" s="79"/>
      <c r="AX176" s="79"/>
      <c r="AY176" s="79"/>
      <c r="AZ176" s="310"/>
      <c r="BA176" s="310"/>
      <c r="BB176" s="310"/>
      <c r="BC176" s="310"/>
      <c r="BD176" s="217"/>
      <c r="BE176" s="94"/>
      <c r="BF176" s="94"/>
      <c r="BG176" s="217"/>
      <c r="BH176" s="94"/>
      <c r="BI176" s="217"/>
      <c r="BJ176" s="217"/>
      <c r="BK176" s="96"/>
      <c r="BL176" s="96"/>
      <c r="BQ176" s="96"/>
      <c r="BR176" s="96"/>
      <c r="BS176" s="96"/>
      <c r="BT176" s="96"/>
      <c r="BV176" s="96"/>
      <c r="BW176" s="72"/>
      <c r="BX176" s="72"/>
      <c r="CB176" s="98"/>
      <c r="CC176" s="99"/>
      <c r="CD176" s="99"/>
      <c r="CE176" s="84"/>
      <c r="CF176" s="84"/>
    </row>
    <row r="177" spans="1:84" ht="30" customHeight="1" x14ac:dyDescent="0.2">
      <c r="A177" s="74"/>
      <c r="B177" s="74"/>
      <c r="C177" s="49"/>
      <c r="D177" s="172"/>
      <c r="E177" s="76"/>
      <c r="F177" s="76"/>
      <c r="G177" s="119"/>
      <c r="H177" s="87"/>
      <c r="I177" s="77"/>
      <c r="J177" s="77"/>
      <c r="K177" s="88"/>
      <c r="L177" s="79"/>
      <c r="M177" s="76"/>
      <c r="N177" s="255"/>
      <c r="O177" s="255"/>
      <c r="P177" s="255"/>
      <c r="Q177" s="255"/>
      <c r="R177" s="81"/>
      <c r="S177" s="89"/>
      <c r="T177" s="75"/>
      <c r="U177" s="76"/>
      <c r="V177" s="79"/>
      <c r="W177" s="79"/>
      <c r="X177" s="304"/>
      <c r="Y177" s="305"/>
      <c r="Z177" s="78"/>
      <c r="AA177" s="81"/>
      <c r="AB177" s="81"/>
      <c r="AC177" s="306"/>
      <c r="AD177" s="306"/>
      <c r="AE177" s="79"/>
      <c r="AF177" s="307"/>
      <c r="AG177" s="307"/>
      <c r="AH177" s="308"/>
      <c r="AI177" s="309"/>
      <c r="AJ177" s="79"/>
      <c r="AK177" s="79"/>
      <c r="AL177" s="79"/>
      <c r="AM177" s="79"/>
      <c r="AN177" s="79"/>
      <c r="AO177" s="79"/>
      <c r="AP177" s="79"/>
      <c r="AQ177" s="79"/>
      <c r="AR177" s="79"/>
      <c r="AS177" s="79"/>
      <c r="AT177" s="79"/>
      <c r="AU177" s="79"/>
      <c r="AV177" s="79"/>
      <c r="AW177" s="79"/>
      <c r="AX177" s="79"/>
      <c r="AY177" s="79"/>
      <c r="AZ177" s="310"/>
      <c r="BA177" s="310"/>
      <c r="BB177" s="310"/>
      <c r="BC177" s="310"/>
      <c r="BD177" s="217"/>
      <c r="BE177" s="94"/>
      <c r="BF177" s="94"/>
      <c r="BG177" s="217"/>
      <c r="BH177" s="94"/>
      <c r="BI177" s="217"/>
      <c r="BJ177" s="217"/>
      <c r="BK177" s="96"/>
      <c r="BL177" s="96"/>
      <c r="BQ177" s="96"/>
      <c r="BR177" s="96"/>
      <c r="BS177" s="96"/>
      <c r="BT177" s="96"/>
      <c r="BV177" s="96"/>
      <c r="BW177" s="72"/>
      <c r="BX177" s="72"/>
      <c r="CB177" s="98"/>
      <c r="CC177" s="99"/>
      <c r="CD177" s="99"/>
      <c r="CE177" s="84"/>
      <c r="CF177" s="84"/>
    </row>
    <row r="178" spans="1:84" ht="30" customHeight="1" x14ac:dyDescent="0.2">
      <c r="A178" s="74"/>
      <c r="B178" s="74"/>
      <c r="C178" s="49"/>
      <c r="D178" s="172"/>
      <c r="E178" s="76"/>
      <c r="F178" s="76"/>
      <c r="G178" s="119"/>
      <c r="H178" s="87"/>
      <c r="I178" s="77"/>
      <c r="J178" s="77"/>
      <c r="K178" s="88"/>
      <c r="L178" s="79"/>
      <c r="M178" s="76"/>
      <c r="N178" s="255"/>
      <c r="O178" s="255"/>
      <c r="P178" s="255"/>
      <c r="Q178" s="255"/>
      <c r="R178" s="81"/>
      <c r="S178" s="89"/>
      <c r="T178" s="75"/>
      <c r="U178" s="76"/>
      <c r="V178" s="79"/>
      <c r="W178" s="79"/>
      <c r="X178" s="304"/>
      <c r="Y178" s="305"/>
      <c r="Z178" s="78"/>
      <c r="AA178" s="81"/>
      <c r="AB178" s="81"/>
      <c r="AC178" s="306"/>
      <c r="AD178" s="306"/>
      <c r="AE178" s="79"/>
      <c r="AF178" s="307"/>
      <c r="AG178" s="307"/>
      <c r="AH178" s="308"/>
      <c r="AI178" s="309"/>
      <c r="AJ178" s="79"/>
      <c r="AK178" s="79"/>
      <c r="AL178" s="79"/>
      <c r="AM178" s="79"/>
      <c r="AN178" s="79"/>
      <c r="AO178" s="79"/>
      <c r="AP178" s="79"/>
      <c r="AQ178" s="79"/>
      <c r="AR178" s="79"/>
      <c r="AS178" s="79"/>
      <c r="AT178" s="79"/>
      <c r="AU178" s="79"/>
      <c r="AV178" s="79"/>
      <c r="AW178" s="79"/>
      <c r="AX178" s="79"/>
      <c r="AY178" s="79"/>
      <c r="AZ178" s="310"/>
      <c r="BA178" s="310"/>
      <c r="BB178" s="310"/>
      <c r="BC178" s="310"/>
      <c r="BD178" s="217"/>
      <c r="BE178" s="94"/>
      <c r="BF178" s="94"/>
      <c r="BG178" s="217"/>
      <c r="BH178" s="94"/>
      <c r="BI178" s="217"/>
      <c r="BJ178" s="217"/>
      <c r="BK178" s="96"/>
      <c r="BL178" s="96"/>
      <c r="BQ178" s="96"/>
      <c r="BR178" s="96"/>
      <c r="BS178" s="96"/>
      <c r="BT178" s="96"/>
      <c r="BV178" s="96"/>
      <c r="BW178" s="72"/>
      <c r="BX178" s="72"/>
      <c r="CB178" s="98"/>
      <c r="CC178" s="99"/>
      <c r="CD178" s="99"/>
      <c r="CE178" s="84"/>
      <c r="CF178" s="84"/>
    </row>
    <row r="179" spans="1:84" ht="30" customHeight="1" x14ac:dyDescent="0.2">
      <c r="A179" s="74"/>
      <c r="B179" s="74"/>
      <c r="C179" s="49"/>
      <c r="D179" s="172"/>
      <c r="E179" s="76"/>
      <c r="F179" s="76"/>
      <c r="G179" s="119"/>
      <c r="H179" s="87"/>
      <c r="I179" s="77"/>
      <c r="J179" s="77"/>
      <c r="K179" s="88"/>
      <c r="L179" s="79"/>
      <c r="M179" s="76"/>
      <c r="N179" s="255"/>
      <c r="O179" s="255"/>
      <c r="P179" s="255"/>
      <c r="Q179" s="255"/>
      <c r="R179" s="81"/>
      <c r="S179" s="89"/>
      <c r="T179" s="76"/>
      <c r="U179" s="76"/>
      <c r="V179" s="79"/>
      <c r="W179" s="79"/>
      <c r="X179" s="304"/>
      <c r="Y179" s="305"/>
      <c r="Z179" s="78"/>
      <c r="AA179" s="81"/>
      <c r="AB179" s="81"/>
      <c r="AC179" s="306"/>
      <c r="AD179" s="306"/>
      <c r="AE179" s="79"/>
      <c r="AF179" s="307"/>
      <c r="AG179" s="307"/>
      <c r="AH179" s="308"/>
      <c r="AI179" s="309"/>
      <c r="AJ179" s="79"/>
      <c r="AK179" s="79"/>
      <c r="AL179" s="79"/>
      <c r="AM179" s="79"/>
      <c r="AN179" s="79"/>
      <c r="AO179" s="79"/>
      <c r="AP179" s="79"/>
      <c r="AQ179" s="79"/>
      <c r="AR179" s="79"/>
      <c r="AS179" s="79"/>
      <c r="AT179" s="79"/>
      <c r="AU179" s="79"/>
      <c r="AV179" s="79"/>
      <c r="AW179" s="79"/>
      <c r="AX179" s="79"/>
      <c r="AY179" s="79"/>
      <c r="AZ179" s="310"/>
      <c r="BA179" s="310"/>
      <c r="BB179" s="310"/>
      <c r="BC179" s="310"/>
      <c r="BD179" s="217"/>
      <c r="BE179" s="94"/>
      <c r="BF179" s="94"/>
      <c r="BG179" s="217"/>
      <c r="BH179" s="94"/>
      <c r="BI179" s="217"/>
      <c r="BJ179" s="217"/>
      <c r="BK179" s="96"/>
      <c r="BL179" s="96"/>
      <c r="BQ179" s="96"/>
      <c r="BR179" s="96"/>
      <c r="BS179" s="96"/>
      <c r="BT179" s="96"/>
      <c r="BV179" s="96"/>
      <c r="BW179" s="72"/>
      <c r="BX179" s="72"/>
      <c r="CB179" s="98"/>
      <c r="CC179" s="99"/>
      <c r="CD179" s="99"/>
      <c r="CE179" s="84"/>
      <c r="CF179" s="84"/>
    </row>
    <row r="180" spans="1:84" x14ac:dyDescent="0.2">
      <c r="A180" s="74"/>
      <c r="B180" s="74"/>
      <c r="C180" s="49"/>
      <c r="D180" s="172"/>
      <c r="E180" s="76"/>
      <c r="F180" s="76"/>
      <c r="G180" s="119"/>
      <c r="H180" s="87"/>
      <c r="I180" s="77"/>
      <c r="J180" s="77"/>
      <c r="K180" s="88"/>
      <c r="L180" s="79"/>
      <c r="M180" s="76"/>
      <c r="N180" s="255"/>
      <c r="O180" s="255"/>
      <c r="P180" s="255"/>
      <c r="Q180" s="255"/>
      <c r="R180" s="81"/>
      <c r="S180" s="89"/>
      <c r="T180" s="76"/>
      <c r="U180" s="76"/>
      <c r="V180" s="79"/>
      <c r="W180" s="79"/>
      <c r="X180" s="304"/>
      <c r="Y180" s="305"/>
      <c r="Z180" s="78"/>
      <c r="AA180" s="81"/>
      <c r="AB180" s="81"/>
      <c r="AC180" s="306"/>
      <c r="AD180" s="306"/>
      <c r="AE180" s="79"/>
      <c r="AF180" s="307"/>
      <c r="AG180" s="307"/>
      <c r="AH180" s="308"/>
      <c r="AI180" s="309"/>
      <c r="AJ180" s="79"/>
      <c r="AK180" s="79"/>
      <c r="AL180" s="79"/>
      <c r="AM180" s="79"/>
      <c r="AN180" s="79"/>
      <c r="AO180" s="79"/>
      <c r="AP180" s="79"/>
      <c r="AQ180" s="79"/>
      <c r="AR180" s="79"/>
      <c r="AS180" s="79"/>
      <c r="AT180" s="79"/>
      <c r="AU180" s="79"/>
      <c r="AV180" s="79"/>
      <c r="AW180" s="79"/>
      <c r="AX180" s="79"/>
      <c r="AY180" s="79"/>
      <c r="AZ180" s="310"/>
      <c r="BA180" s="310"/>
      <c r="BB180" s="310"/>
      <c r="BC180" s="310"/>
      <c r="BD180" s="217"/>
      <c r="BE180" s="94"/>
      <c r="BF180" s="94"/>
      <c r="BG180" s="217"/>
      <c r="BH180" s="94"/>
      <c r="BI180" s="217"/>
      <c r="BJ180" s="217"/>
      <c r="BK180" s="96"/>
      <c r="BL180" s="96"/>
      <c r="BQ180" s="96"/>
      <c r="BR180" s="96"/>
      <c r="BS180" s="96"/>
      <c r="BT180" s="96"/>
      <c r="BV180" s="96"/>
      <c r="BW180" s="72"/>
      <c r="BX180" s="72"/>
      <c r="CB180" s="98"/>
      <c r="CC180" s="99"/>
      <c r="CD180" s="99"/>
      <c r="CE180" s="84"/>
      <c r="CF180" s="84"/>
    </row>
    <row r="181" spans="1:84" x14ac:dyDescent="0.25">
      <c r="A181" s="74"/>
      <c r="B181" s="74"/>
      <c r="C181" s="49"/>
      <c r="D181" s="172"/>
      <c r="E181" s="76"/>
      <c r="F181" s="76"/>
      <c r="G181" s="218"/>
      <c r="H181" s="87"/>
      <c r="I181" s="77"/>
      <c r="J181" s="77"/>
      <c r="K181" s="88"/>
      <c r="L181" s="79"/>
      <c r="M181" s="76"/>
      <c r="N181" s="255"/>
      <c r="O181" s="255"/>
      <c r="P181" s="255"/>
      <c r="Q181" s="255"/>
      <c r="R181" s="81"/>
      <c r="S181" s="89"/>
      <c r="T181" s="76"/>
      <c r="U181" s="76"/>
      <c r="V181" s="79"/>
      <c r="W181" s="79"/>
      <c r="X181" s="304"/>
      <c r="Y181" s="305"/>
      <c r="Z181" s="78"/>
      <c r="AA181" s="81"/>
      <c r="AB181" s="81"/>
      <c r="AC181" s="306"/>
      <c r="AD181" s="306"/>
      <c r="AE181" s="79"/>
      <c r="AF181" s="307"/>
      <c r="AG181" s="307"/>
      <c r="AH181" s="308"/>
      <c r="AI181" s="309"/>
      <c r="AJ181" s="79"/>
      <c r="AK181" s="79"/>
      <c r="AL181" s="79"/>
      <c r="AM181" s="79"/>
      <c r="AN181" s="79"/>
      <c r="AO181" s="79"/>
      <c r="AP181" s="79"/>
      <c r="AQ181" s="79"/>
      <c r="AR181" s="79"/>
      <c r="AS181" s="79"/>
      <c r="AT181" s="79"/>
      <c r="AU181" s="79"/>
      <c r="AV181" s="79"/>
      <c r="AW181" s="79"/>
      <c r="AX181" s="79"/>
      <c r="AY181" s="79"/>
      <c r="AZ181" s="310"/>
      <c r="BA181" s="310"/>
      <c r="BB181" s="310"/>
      <c r="BC181" s="310"/>
      <c r="BD181" s="217"/>
      <c r="BE181" s="94"/>
      <c r="BF181" s="94"/>
      <c r="BG181" s="217"/>
      <c r="BH181" s="94"/>
      <c r="BI181" s="217"/>
      <c r="BJ181" s="217"/>
      <c r="BK181" s="96"/>
      <c r="BL181" s="96"/>
      <c r="BQ181" s="96"/>
      <c r="BR181" s="96"/>
      <c r="BS181" s="96"/>
      <c r="BT181" s="96"/>
      <c r="BV181" s="96"/>
      <c r="BW181" s="72"/>
      <c r="BX181" s="72"/>
      <c r="CB181" s="98"/>
      <c r="CC181" s="99"/>
      <c r="CD181" s="99"/>
      <c r="CE181" s="84"/>
      <c r="CF181" s="84"/>
    </row>
    <row r="182" spans="1:84" x14ac:dyDescent="0.25">
      <c r="A182" s="74"/>
      <c r="B182" s="74"/>
      <c r="C182" s="49"/>
      <c r="D182" s="172"/>
      <c r="E182" s="76"/>
      <c r="F182" s="76"/>
      <c r="G182" s="218"/>
      <c r="H182" s="87"/>
      <c r="I182" s="77"/>
      <c r="J182" s="77"/>
      <c r="K182" s="88"/>
      <c r="L182" s="79"/>
      <c r="M182" s="76"/>
      <c r="N182" s="255"/>
      <c r="O182" s="255"/>
      <c r="P182" s="255"/>
      <c r="Q182" s="255"/>
      <c r="R182" s="81"/>
      <c r="S182" s="89"/>
      <c r="T182" s="76"/>
      <c r="U182" s="76"/>
      <c r="V182" s="79"/>
      <c r="W182" s="79"/>
      <c r="X182" s="304"/>
      <c r="Y182" s="305"/>
      <c r="Z182" s="78"/>
      <c r="AA182" s="81"/>
      <c r="AB182" s="81"/>
      <c r="AC182" s="306"/>
      <c r="AD182" s="306"/>
      <c r="AE182" s="79"/>
      <c r="AF182" s="307"/>
      <c r="AG182" s="307"/>
      <c r="AH182" s="308"/>
      <c r="AI182" s="309"/>
      <c r="AJ182" s="79"/>
      <c r="AK182" s="79"/>
      <c r="AL182" s="79"/>
      <c r="AM182" s="79"/>
      <c r="AN182" s="79"/>
      <c r="AO182" s="79"/>
      <c r="AP182" s="79"/>
      <c r="AQ182" s="79"/>
      <c r="AR182" s="79"/>
      <c r="AS182" s="79"/>
      <c r="AT182" s="79"/>
      <c r="AU182" s="79"/>
      <c r="AV182" s="79"/>
      <c r="AW182" s="79"/>
      <c r="AX182" s="79"/>
      <c r="AY182" s="79"/>
      <c r="AZ182" s="310"/>
      <c r="BA182" s="310"/>
      <c r="BB182" s="310"/>
      <c r="BC182" s="310"/>
      <c r="BD182" s="217"/>
      <c r="BE182" s="94"/>
      <c r="BF182" s="94"/>
      <c r="BG182" s="217"/>
      <c r="BH182" s="94"/>
      <c r="BI182" s="217"/>
      <c r="BJ182" s="217"/>
      <c r="BK182" s="96"/>
      <c r="BL182" s="96"/>
      <c r="BQ182" s="96"/>
      <c r="BR182" s="96"/>
      <c r="BS182" s="96"/>
      <c r="BT182" s="96"/>
      <c r="BV182" s="96"/>
      <c r="BW182" s="72"/>
      <c r="BX182" s="72"/>
      <c r="CB182" s="98"/>
      <c r="CC182" s="99"/>
      <c r="CD182" s="99"/>
      <c r="CE182" s="84"/>
      <c r="CF182" s="84"/>
    </row>
    <row r="183" spans="1:84" ht="29.1" customHeight="1" x14ac:dyDescent="0.2">
      <c r="A183" s="74"/>
      <c r="B183" s="74"/>
      <c r="C183" s="49"/>
      <c r="D183" s="172"/>
      <c r="E183" s="76"/>
      <c r="F183" s="76"/>
      <c r="G183" s="119"/>
      <c r="H183" s="87"/>
      <c r="I183" s="77"/>
      <c r="J183" s="77"/>
      <c r="K183" s="88"/>
      <c r="L183" s="79"/>
      <c r="M183" s="76"/>
      <c r="N183" s="255"/>
      <c r="O183" s="255"/>
      <c r="P183" s="255"/>
      <c r="Q183" s="255"/>
      <c r="R183" s="81"/>
      <c r="S183" s="89"/>
      <c r="T183" s="75"/>
      <c r="U183" s="75"/>
      <c r="V183" s="79"/>
      <c r="W183" s="79"/>
      <c r="X183" s="304"/>
      <c r="Y183" s="305"/>
      <c r="Z183" s="78"/>
      <c r="AA183" s="81"/>
      <c r="AB183" s="81"/>
      <c r="AC183" s="306"/>
      <c r="AD183" s="306"/>
      <c r="AE183" s="79"/>
      <c r="AF183" s="307"/>
      <c r="AG183" s="307"/>
      <c r="AH183" s="308"/>
      <c r="AI183" s="309"/>
      <c r="AJ183" s="79"/>
      <c r="AK183" s="79"/>
      <c r="AL183" s="79"/>
      <c r="AM183" s="79"/>
      <c r="AN183" s="79"/>
      <c r="AO183" s="79"/>
      <c r="AP183" s="79"/>
      <c r="AQ183" s="79"/>
      <c r="AR183" s="79"/>
      <c r="AS183" s="79"/>
      <c r="AT183" s="79"/>
      <c r="AU183" s="79"/>
      <c r="AV183" s="79"/>
      <c r="AW183" s="79"/>
      <c r="AX183" s="79"/>
      <c r="AY183" s="79"/>
      <c r="AZ183" s="310"/>
      <c r="BA183" s="310"/>
      <c r="BB183" s="310"/>
      <c r="BC183" s="310"/>
      <c r="BD183" s="217"/>
      <c r="BE183" s="94"/>
      <c r="BF183" s="94"/>
      <c r="BG183" s="217"/>
      <c r="BH183" s="94"/>
      <c r="BI183" s="217"/>
      <c r="BJ183" s="217"/>
      <c r="BK183" s="96"/>
      <c r="BL183" s="96"/>
      <c r="BQ183" s="96"/>
      <c r="BR183" s="96"/>
      <c r="BS183" s="96"/>
      <c r="BT183" s="96"/>
      <c r="BV183" s="96"/>
      <c r="BW183" s="72"/>
      <c r="BX183" s="72"/>
      <c r="CB183" s="98"/>
      <c r="CC183" s="99"/>
      <c r="CD183" s="99"/>
      <c r="CE183" s="84"/>
      <c r="CF183" s="84"/>
    </row>
    <row r="184" spans="1:84" ht="29.1" customHeight="1" x14ac:dyDescent="0.2">
      <c r="A184" s="74"/>
      <c r="B184" s="74"/>
      <c r="C184" s="49"/>
      <c r="D184" s="172"/>
      <c r="E184" s="76"/>
      <c r="F184" s="76"/>
      <c r="G184" s="119"/>
      <c r="H184" s="87"/>
      <c r="I184" s="77"/>
      <c r="J184" s="77"/>
      <c r="K184" s="88"/>
      <c r="L184" s="79"/>
      <c r="M184" s="76"/>
      <c r="N184" s="255"/>
      <c r="O184" s="255"/>
      <c r="P184" s="255"/>
      <c r="Q184" s="255"/>
      <c r="R184" s="81"/>
      <c r="S184" s="89"/>
      <c r="T184" s="75"/>
      <c r="U184" s="76"/>
      <c r="V184" s="79"/>
      <c r="W184" s="79"/>
      <c r="X184" s="304"/>
      <c r="Y184" s="305"/>
      <c r="Z184" s="78"/>
      <c r="AA184" s="81"/>
      <c r="AB184" s="81"/>
      <c r="AC184" s="306"/>
      <c r="AD184" s="306"/>
      <c r="AE184" s="79"/>
      <c r="AF184" s="307"/>
      <c r="AG184" s="307"/>
      <c r="AH184" s="308"/>
      <c r="AI184" s="309"/>
      <c r="AJ184" s="79"/>
      <c r="AK184" s="79"/>
      <c r="AL184" s="79"/>
      <c r="AM184" s="79"/>
      <c r="AN184" s="79"/>
      <c r="AO184" s="79"/>
      <c r="AP184" s="79"/>
      <c r="AQ184" s="79"/>
      <c r="AR184" s="79"/>
      <c r="AS184" s="79"/>
      <c r="AT184" s="79"/>
      <c r="AU184" s="79"/>
      <c r="AV184" s="79"/>
      <c r="AW184" s="79"/>
      <c r="AX184" s="79"/>
      <c r="AY184" s="79"/>
      <c r="AZ184" s="310"/>
      <c r="BA184" s="310"/>
      <c r="BB184" s="310"/>
      <c r="BC184" s="310"/>
      <c r="BD184" s="217"/>
      <c r="BE184" s="94"/>
      <c r="BF184" s="94"/>
      <c r="BG184" s="217"/>
      <c r="BH184" s="94"/>
      <c r="BI184" s="217"/>
      <c r="BJ184" s="217"/>
      <c r="BK184" s="96"/>
      <c r="BL184" s="96"/>
      <c r="BQ184" s="96"/>
      <c r="BR184" s="96"/>
      <c r="BS184" s="96"/>
      <c r="BT184" s="96"/>
      <c r="BV184" s="96"/>
      <c r="BW184" s="72"/>
      <c r="BX184" s="72"/>
      <c r="CB184" s="98"/>
      <c r="CC184" s="99"/>
      <c r="CD184" s="99"/>
      <c r="CE184" s="84"/>
      <c r="CF184" s="84"/>
    </row>
    <row r="185" spans="1:84" x14ac:dyDescent="0.2">
      <c r="A185" s="74"/>
      <c r="B185" s="74"/>
      <c r="C185" s="49"/>
      <c r="D185" s="172"/>
      <c r="E185" s="76"/>
      <c r="F185" s="76"/>
      <c r="G185" s="119"/>
      <c r="H185" s="87"/>
      <c r="I185" s="77"/>
      <c r="J185" s="77"/>
      <c r="K185" s="88"/>
      <c r="L185" s="79"/>
      <c r="M185" s="76"/>
      <c r="N185" s="255"/>
      <c r="O185" s="255"/>
      <c r="P185" s="255"/>
      <c r="Q185" s="255"/>
      <c r="R185" s="81"/>
      <c r="S185" s="89"/>
      <c r="T185" s="75"/>
      <c r="U185" s="75"/>
      <c r="V185" s="79"/>
      <c r="W185" s="79"/>
      <c r="X185" s="304"/>
      <c r="Y185" s="305"/>
      <c r="Z185" s="78"/>
      <c r="AA185" s="81"/>
      <c r="AB185" s="81"/>
      <c r="AC185" s="306"/>
      <c r="AD185" s="306"/>
      <c r="AE185" s="79"/>
      <c r="AF185" s="307"/>
      <c r="AG185" s="307"/>
      <c r="AH185" s="308"/>
      <c r="AI185" s="309"/>
      <c r="AJ185" s="79"/>
      <c r="AK185" s="79"/>
      <c r="AL185" s="79"/>
      <c r="AM185" s="79"/>
      <c r="AN185" s="79"/>
      <c r="AO185" s="79"/>
      <c r="AP185" s="79"/>
      <c r="AQ185" s="79"/>
      <c r="AR185" s="79"/>
      <c r="AS185" s="79"/>
      <c r="AT185" s="79"/>
      <c r="AU185" s="79"/>
      <c r="AV185" s="79"/>
      <c r="AW185" s="79"/>
      <c r="AX185" s="79"/>
      <c r="AY185" s="79"/>
      <c r="AZ185" s="310"/>
      <c r="BA185" s="310"/>
      <c r="BB185" s="310"/>
      <c r="BC185" s="310"/>
      <c r="BD185" s="217"/>
      <c r="BE185" s="94"/>
      <c r="BF185" s="94"/>
      <c r="BG185" s="217"/>
      <c r="BH185" s="94"/>
      <c r="BI185" s="217"/>
      <c r="BJ185" s="217"/>
      <c r="BK185" s="96"/>
      <c r="BL185" s="96"/>
      <c r="BQ185" s="96"/>
      <c r="BR185" s="96"/>
      <c r="BS185" s="96"/>
      <c r="BT185" s="96"/>
      <c r="BV185" s="96"/>
      <c r="BW185" s="72"/>
      <c r="BX185" s="72"/>
      <c r="CB185" s="98"/>
      <c r="CC185" s="99"/>
      <c r="CD185" s="99"/>
      <c r="CE185" s="84"/>
      <c r="CF185" s="84"/>
    </row>
    <row r="186" spans="1:84" x14ac:dyDescent="0.2">
      <c r="A186" s="74"/>
      <c r="B186" s="74"/>
      <c r="C186" s="49"/>
      <c r="D186" s="172"/>
      <c r="E186" s="290"/>
      <c r="F186" s="76"/>
      <c r="G186" s="119"/>
      <c r="H186" s="87"/>
      <c r="I186" s="77"/>
      <c r="J186" s="77"/>
      <c r="K186" s="88"/>
      <c r="L186" s="79"/>
      <c r="M186" s="76"/>
      <c r="N186" s="255"/>
      <c r="O186" s="255"/>
      <c r="P186" s="255"/>
      <c r="Q186" s="255"/>
      <c r="R186" s="81"/>
      <c r="S186" s="89"/>
      <c r="T186" s="75"/>
      <c r="U186" s="76"/>
      <c r="V186" s="79"/>
      <c r="W186" s="79"/>
      <c r="X186" s="304"/>
      <c r="Y186" s="305"/>
      <c r="Z186" s="78"/>
      <c r="AA186" s="81"/>
      <c r="AB186" s="81"/>
      <c r="AC186" s="306"/>
      <c r="AD186" s="306"/>
      <c r="AE186" s="79"/>
      <c r="AF186" s="307"/>
      <c r="AG186" s="307"/>
      <c r="AH186" s="308"/>
      <c r="AI186" s="309"/>
      <c r="AJ186" s="79"/>
      <c r="AK186" s="79"/>
      <c r="AL186" s="79"/>
      <c r="AM186" s="79"/>
      <c r="AN186" s="79"/>
      <c r="AO186" s="79"/>
      <c r="AP186" s="79"/>
      <c r="AQ186" s="79"/>
      <c r="AR186" s="79"/>
      <c r="AS186" s="79"/>
      <c r="AT186" s="79"/>
      <c r="AU186" s="79"/>
      <c r="AV186" s="79"/>
      <c r="AW186" s="79"/>
      <c r="AX186" s="79"/>
      <c r="AY186" s="79"/>
      <c r="AZ186" s="310"/>
      <c r="BA186" s="310"/>
      <c r="BB186" s="310"/>
      <c r="BC186" s="310"/>
      <c r="BD186" s="217"/>
      <c r="BE186" s="94"/>
      <c r="BF186" s="94"/>
      <c r="BG186" s="217"/>
      <c r="BH186" s="94"/>
      <c r="BI186" s="217"/>
      <c r="BJ186" s="217"/>
      <c r="BK186" s="96"/>
      <c r="BL186" s="96"/>
      <c r="BQ186" s="96"/>
      <c r="BR186" s="96"/>
      <c r="BS186" s="96"/>
      <c r="BT186" s="96"/>
      <c r="BV186" s="96"/>
      <c r="BW186" s="72"/>
      <c r="BX186" s="72"/>
      <c r="CB186" s="98"/>
      <c r="CC186" s="99"/>
      <c r="CD186" s="99"/>
      <c r="CE186" s="84"/>
      <c r="CF186" s="84"/>
    </row>
    <row r="187" spans="1:84" x14ac:dyDescent="0.2">
      <c r="A187" s="74"/>
      <c r="B187" s="74"/>
      <c r="C187" s="49"/>
      <c r="D187" s="172"/>
      <c r="E187" s="76"/>
      <c r="F187" s="76"/>
      <c r="G187" s="119"/>
      <c r="H187" s="87"/>
      <c r="I187" s="77"/>
      <c r="J187" s="77"/>
      <c r="K187" s="88"/>
      <c r="L187" s="79"/>
      <c r="M187" s="76"/>
      <c r="N187" s="255"/>
      <c r="O187" s="255"/>
      <c r="P187" s="255"/>
      <c r="Q187" s="255"/>
      <c r="R187" s="81"/>
      <c r="S187" s="89"/>
      <c r="T187" s="75"/>
      <c r="U187" s="75"/>
      <c r="V187" s="79"/>
      <c r="W187" s="79"/>
      <c r="X187" s="304"/>
      <c r="Y187" s="305"/>
      <c r="Z187" s="78"/>
      <c r="AA187" s="81"/>
      <c r="AB187" s="81"/>
      <c r="AC187" s="306"/>
      <c r="AD187" s="306"/>
      <c r="AE187" s="79"/>
      <c r="AF187" s="307"/>
      <c r="AG187" s="307"/>
      <c r="AH187" s="308"/>
      <c r="AI187" s="309"/>
      <c r="AJ187" s="79"/>
      <c r="AK187" s="79"/>
      <c r="AL187" s="79"/>
      <c r="AM187" s="79"/>
      <c r="AN187" s="79"/>
      <c r="AO187" s="79"/>
      <c r="AP187" s="79"/>
      <c r="AQ187" s="79"/>
      <c r="AR187" s="79"/>
      <c r="AS187" s="79"/>
      <c r="AT187" s="79"/>
      <c r="AU187" s="79"/>
      <c r="AV187" s="79"/>
      <c r="AW187" s="79"/>
      <c r="AX187" s="79"/>
      <c r="AY187" s="79"/>
      <c r="AZ187" s="310"/>
      <c r="BA187" s="310"/>
      <c r="BB187" s="310"/>
      <c r="BC187" s="310"/>
      <c r="BD187" s="217"/>
      <c r="BE187" s="94"/>
      <c r="BF187" s="94"/>
      <c r="BG187" s="217"/>
      <c r="BH187" s="94"/>
      <c r="BI187" s="217"/>
      <c r="BJ187" s="217"/>
      <c r="BK187" s="96"/>
      <c r="BL187" s="96"/>
      <c r="BQ187" s="96"/>
      <c r="BR187" s="96"/>
      <c r="BS187" s="96"/>
      <c r="BT187" s="96"/>
      <c r="BV187" s="96"/>
      <c r="BW187" s="72"/>
      <c r="BX187" s="72"/>
      <c r="CB187" s="98"/>
      <c r="CC187" s="99"/>
      <c r="CD187" s="99"/>
      <c r="CE187" s="84"/>
      <c r="CF187" s="84"/>
    </row>
    <row r="188" spans="1:84" x14ac:dyDescent="0.2">
      <c r="A188" s="74"/>
      <c r="B188" s="74"/>
      <c r="C188" s="49"/>
      <c r="D188" s="172"/>
      <c r="E188" s="290"/>
      <c r="F188" s="76"/>
      <c r="G188" s="119"/>
      <c r="H188" s="87"/>
      <c r="I188" s="77"/>
      <c r="J188" s="77"/>
      <c r="K188" s="88"/>
      <c r="L188" s="79"/>
      <c r="M188" s="76"/>
      <c r="N188" s="255"/>
      <c r="O188" s="255"/>
      <c r="P188" s="255"/>
      <c r="Q188" s="255"/>
      <c r="R188" s="81"/>
      <c r="S188" s="89"/>
      <c r="T188" s="75"/>
      <c r="U188" s="76"/>
      <c r="V188" s="79"/>
      <c r="W188" s="79"/>
      <c r="X188" s="304"/>
      <c r="Y188" s="305"/>
      <c r="Z188" s="78"/>
      <c r="AA188" s="81"/>
      <c r="AB188" s="81"/>
      <c r="AC188" s="306"/>
      <c r="AD188" s="306"/>
      <c r="AE188" s="79"/>
      <c r="AF188" s="307"/>
      <c r="AG188" s="307"/>
      <c r="AH188" s="308"/>
      <c r="AI188" s="309"/>
      <c r="AJ188" s="79"/>
      <c r="AK188" s="79"/>
      <c r="AL188" s="79"/>
      <c r="AM188" s="79"/>
      <c r="AN188" s="79"/>
      <c r="AO188" s="79"/>
      <c r="AP188" s="79"/>
      <c r="AQ188" s="79"/>
      <c r="AR188" s="79"/>
      <c r="AS188" s="79"/>
      <c r="AT188" s="79"/>
      <c r="AU188" s="79"/>
      <c r="AV188" s="79"/>
      <c r="AW188" s="79"/>
      <c r="AX188" s="79"/>
      <c r="AY188" s="79"/>
      <c r="AZ188" s="310"/>
      <c r="BA188" s="310"/>
      <c r="BB188" s="310"/>
      <c r="BC188" s="310"/>
      <c r="BD188" s="217"/>
      <c r="BE188" s="94"/>
      <c r="BF188" s="94"/>
      <c r="BG188" s="217"/>
      <c r="BH188" s="94"/>
      <c r="BI188" s="217"/>
      <c r="BJ188" s="217"/>
      <c r="BK188" s="96"/>
      <c r="BL188" s="96"/>
      <c r="BQ188" s="96"/>
      <c r="BR188" s="96"/>
      <c r="BS188" s="96"/>
      <c r="BT188" s="96"/>
      <c r="BV188" s="96"/>
      <c r="BW188" s="72"/>
      <c r="BX188" s="72"/>
      <c r="CB188" s="98"/>
      <c r="CC188" s="99"/>
      <c r="CD188" s="99"/>
      <c r="CE188" s="84"/>
      <c r="CF188" s="84"/>
    </row>
    <row r="189" spans="1:84" x14ac:dyDescent="0.2">
      <c r="A189" s="74"/>
      <c r="B189" s="74"/>
      <c r="C189" s="49"/>
      <c r="D189" s="172"/>
      <c r="E189" s="76"/>
      <c r="F189" s="76"/>
      <c r="G189" s="119"/>
      <c r="H189" s="87"/>
      <c r="I189" s="77"/>
      <c r="J189" s="77"/>
      <c r="K189" s="88"/>
      <c r="L189" s="79"/>
      <c r="M189" s="76"/>
      <c r="N189" s="255"/>
      <c r="O189" s="255"/>
      <c r="P189" s="255"/>
      <c r="Q189" s="255"/>
      <c r="R189" s="81"/>
      <c r="S189" s="89"/>
      <c r="T189" s="75"/>
      <c r="U189" s="75"/>
      <c r="V189" s="79"/>
      <c r="W189" s="79"/>
      <c r="X189" s="304"/>
      <c r="Y189" s="305"/>
      <c r="Z189" s="78"/>
      <c r="AA189" s="81"/>
      <c r="AB189" s="81"/>
      <c r="AC189" s="306"/>
      <c r="AD189" s="306"/>
      <c r="AE189" s="79"/>
      <c r="AF189" s="307"/>
      <c r="AG189" s="307"/>
      <c r="AH189" s="308"/>
      <c r="AI189" s="309"/>
      <c r="AJ189" s="79"/>
      <c r="AK189" s="79"/>
      <c r="AL189" s="79"/>
      <c r="AM189" s="79"/>
      <c r="AN189" s="79"/>
      <c r="AO189" s="79"/>
      <c r="AP189" s="79"/>
      <c r="AQ189" s="79"/>
      <c r="AR189" s="79"/>
      <c r="AS189" s="79"/>
      <c r="AT189" s="79"/>
      <c r="AU189" s="79"/>
      <c r="AV189" s="79"/>
      <c r="AW189" s="79"/>
      <c r="AX189" s="79"/>
      <c r="AY189" s="79"/>
      <c r="AZ189" s="310"/>
      <c r="BA189" s="310"/>
      <c r="BB189" s="310"/>
      <c r="BC189" s="310"/>
      <c r="BD189" s="217"/>
      <c r="BE189" s="94"/>
      <c r="BF189" s="94"/>
      <c r="BG189" s="217"/>
      <c r="BH189" s="94"/>
      <c r="BI189" s="217"/>
      <c r="BJ189" s="217"/>
      <c r="BK189" s="96"/>
      <c r="BL189" s="96"/>
      <c r="BQ189" s="96"/>
      <c r="BR189" s="96"/>
      <c r="BS189" s="96"/>
      <c r="BT189" s="96"/>
      <c r="BV189" s="96"/>
      <c r="BW189" s="72"/>
      <c r="BX189" s="72"/>
      <c r="CB189" s="98"/>
      <c r="CC189" s="99"/>
      <c r="CD189" s="99"/>
      <c r="CE189" s="84"/>
      <c r="CF189" s="84"/>
    </row>
    <row r="190" spans="1:84" x14ac:dyDescent="0.2">
      <c r="A190" s="74"/>
      <c r="B190" s="74"/>
      <c r="C190" s="49"/>
      <c r="D190" s="171"/>
      <c r="E190" s="290"/>
      <c r="F190" s="76"/>
      <c r="G190" s="119"/>
      <c r="H190" s="78"/>
      <c r="I190" s="77"/>
      <c r="J190" s="77"/>
      <c r="K190" s="79"/>
      <c r="L190" s="79"/>
      <c r="M190" s="76"/>
      <c r="N190" s="255"/>
      <c r="O190" s="255"/>
      <c r="P190" s="255"/>
      <c r="Q190" s="255"/>
      <c r="R190" s="81"/>
      <c r="S190" s="85"/>
      <c r="T190" s="76"/>
      <c r="U190" s="75"/>
      <c r="V190" s="79"/>
      <c r="W190" s="79"/>
      <c r="X190" s="304"/>
      <c r="Y190" s="305"/>
      <c r="Z190" s="78"/>
      <c r="AA190" s="81"/>
      <c r="AB190" s="81"/>
      <c r="AC190" s="81"/>
      <c r="AD190" s="81"/>
      <c r="AE190" s="79"/>
      <c r="AF190" s="307"/>
      <c r="AG190" s="307"/>
      <c r="AH190" s="308"/>
      <c r="AI190" s="309"/>
      <c r="AJ190" s="79"/>
      <c r="AK190" s="79"/>
      <c r="AL190" s="79"/>
      <c r="AM190" s="79"/>
      <c r="AN190" s="79"/>
      <c r="AO190" s="79"/>
      <c r="AP190" s="79"/>
      <c r="AQ190" s="79"/>
      <c r="AR190" s="79"/>
      <c r="AS190" s="79"/>
      <c r="AT190" s="79"/>
      <c r="AU190" s="79"/>
      <c r="AV190" s="79"/>
      <c r="AW190" s="79"/>
      <c r="AX190" s="79"/>
      <c r="AY190" s="79"/>
      <c r="AZ190" s="310"/>
      <c r="BA190" s="310"/>
      <c r="BB190" s="310"/>
      <c r="BC190" s="310"/>
      <c r="BD190" s="217"/>
      <c r="BE190" s="94"/>
      <c r="BF190" s="94"/>
      <c r="BG190" s="217"/>
      <c r="BH190" s="94"/>
      <c r="BI190" s="217"/>
      <c r="BJ190" s="217"/>
      <c r="BK190" s="96"/>
      <c r="BL190" s="96"/>
      <c r="BQ190" s="96"/>
      <c r="BR190" s="96"/>
      <c r="BS190" s="96"/>
      <c r="BT190" s="96"/>
      <c r="BV190" s="96"/>
      <c r="BW190" s="72"/>
      <c r="BX190" s="72"/>
      <c r="CB190" s="98"/>
      <c r="CC190" s="99"/>
      <c r="CD190" s="99"/>
      <c r="CE190" s="84"/>
      <c r="CF190" s="84"/>
    </row>
    <row r="191" spans="1:84" x14ac:dyDescent="0.2">
      <c r="A191" s="74"/>
      <c r="B191" s="74"/>
      <c r="C191" s="49"/>
      <c r="D191" s="172"/>
      <c r="E191" s="290"/>
      <c r="F191" s="76"/>
      <c r="G191" s="119"/>
      <c r="H191" s="87"/>
      <c r="I191" s="77"/>
      <c r="J191" s="77"/>
      <c r="K191" s="88"/>
      <c r="L191" s="79"/>
      <c r="M191" s="76"/>
      <c r="N191" s="255"/>
      <c r="O191" s="255"/>
      <c r="P191" s="255"/>
      <c r="Q191" s="255"/>
      <c r="R191" s="81"/>
      <c r="S191" s="89"/>
      <c r="T191" s="76"/>
      <c r="U191" s="76"/>
      <c r="V191" s="79"/>
      <c r="W191" s="79"/>
      <c r="X191" s="304"/>
      <c r="Y191" s="305"/>
      <c r="Z191" s="78"/>
      <c r="AA191" s="81"/>
      <c r="AB191" s="81"/>
      <c r="AC191" s="306"/>
      <c r="AD191" s="306"/>
      <c r="AE191" s="79"/>
      <c r="AF191" s="307"/>
      <c r="AG191" s="307"/>
      <c r="AH191" s="308"/>
      <c r="AI191" s="309"/>
      <c r="AJ191" s="79"/>
      <c r="AK191" s="79"/>
      <c r="AL191" s="79"/>
      <c r="AM191" s="79"/>
      <c r="AN191" s="79"/>
      <c r="AO191" s="79"/>
      <c r="AP191" s="79"/>
      <c r="AQ191" s="79"/>
      <c r="AR191" s="79"/>
      <c r="AS191" s="79"/>
      <c r="AT191" s="79"/>
      <c r="AU191" s="79"/>
      <c r="AV191" s="79"/>
      <c r="AW191" s="79"/>
      <c r="AX191" s="79"/>
      <c r="AY191" s="79"/>
      <c r="AZ191" s="310"/>
      <c r="BA191" s="310"/>
      <c r="BB191" s="310"/>
      <c r="BC191" s="310"/>
      <c r="BD191" s="217"/>
      <c r="BE191" s="94"/>
      <c r="BF191" s="94"/>
      <c r="BG191" s="217"/>
      <c r="BH191" s="94"/>
      <c r="BI191" s="217"/>
      <c r="BJ191" s="217"/>
      <c r="BK191" s="96"/>
      <c r="BL191" s="96"/>
      <c r="BQ191" s="96"/>
      <c r="BR191" s="96"/>
      <c r="BS191" s="96"/>
      <c r="BT191" s="96"/>
      <c r="BV191" s="96"/>
      <c r="BW191" s="72"/>
      <c r="BX191" s="72"/>
      <c r="CB191" s="98"/>
      <c r="CC191" s="99"/>
      <c r="CD191" s="99"/>
      <c r="CE191" s="84"/>
      <c r="CF191" s="84"/>
    </row>
    <row r="192" spans="1:84" x14ac:dyDescent="0.2">
      <c r="A192" s="74"/>
      <c r="B192" s="74"/>
      <c r="C192" s="49"/>
      <c r="D192" s="172"/>
      <c r="E192" s="290"/>
      <c r="F192" s="76"/>
      <c r="G192" s="119"/>
      <c r="H192" s="87"/>
      <c r="I192" s="77"/>
      <c r="J192" s="77"/>
      <c r="K192" s="88"/>
      <c r="L192" s="79"/>
      <c r="M192" s="76"/>
      <c r="N192" s="255"/>
      <c r="O192" s="255"/>
      <c r="P192" s="255"/>
      <c r="Q192" s="255"/>
      <c r="R192" s="81"/>
      <c r="S192" s="89"/>
      <c r="T192" s="76"/>
      <c r="U192" s="75"/>
      <c r="V192" s="79"/>
      <c r="W192" s="79"/>
      <c r="X192" s="304"/>
      <c r="Y192" s="305"/>
      <c r="Z192" s="78"/>
      <c r="AA192" s="81"/>
      <c r="AB192" s="81"/>
      <c r="AC192" s="306"/>
      <c r="AD192" s="306"/>
      <c r="AE192" s="79"/>
      <c r="AF192" s="307"/>
      <c r="AG192" s="307"/>
      <c r="AH192" s="308"/>
      <c r="AI192" s="309"/>
      <c r="AJ192" s="79"/>
      <c r="AK192" s="79"/>
      <c r="AL192" s="79"/>
      <c r="AM192" s="79"/>
      <c r="AN192" s="79"/>
      <c r="AO192" s="79"/>
      <c r="AP192" s="79"/>
      <c r="AQ192" s="79"/>
      <c r="AR192" s="79"/>
      <c r="AS192" s="79"/>
      <c r="AT192" s="79"/>
      <c r="AU192" s="79"/>
      <c r="AV192" s="79"/>
      <c r="AW192" s="79"/>
      <c r="AX192" s="79"/>
      <c r="AY192" s="79"/>
      <c r="AZ192" s="310"/>
      <c r="BA192" s="310"/>
      <c r="BB192" s="310"/>
      <c r="BC192" s="310"/>
      <c r="BD192" s="217"/>
      <c r="BE192" s="94"/>
      <c r="BF192" s="94"/>
      <c r="BG192" s="217"/>
      <c r="BH192" s="94"/>
      <c r="BI192" s="217"/>
      <c r="BJ192" s="217"/>
      <c r="BK192" s="96"/>
      <c r="BL192" s="96"/>
      <c r="BQ192" s="96"/>
      <c r="BR192" s="96"/>
      <c r="BS192" s="96"/>
      <c r="BT192" s="96"/>
      <c r="BV192" s="96"/>
      <c r="BW192" s="72"/>
      <c r="BX192" s="72"/>
      <c r="CB192" s="98"/>
      <c r="CC192" s="99"/>
      <c r="CD192" s="99"/>
      <c r="CE192" s="84"/>
      <c r="CF192" s="84"/>
    </row>
    <row r="193" spans="1:84" x14ac:dyDescent="0.2">
      <c r="A193" s="74"/>
      <c r="B193" s="74"/>
      <c r="C193" s="49"/>
      <c r="D193" s="172"/>
      <c r="E193" s="290"/>
      <c r="F193" s="76"/>
      <c r="G193" s="119"/>
      <c r="H193" s="87"/>
      <c r="I193" s="77"/>
      <c r="J193" s="77"/>
      <c r="K193" s="88"/>
      <c r="L193" s="79"/>
      <c r="M193" s="76"/>
      <c r="N193" s="255"/>
      <c r="O193" s="255"/>
      <c r="P193" s="255"/>
      <c r="Q193" s="255"/>
      <c r="R193" s="81"/>
      <c r="S193" s="89"/>
      <c r="T193" s="76"/>
      <c r="U193" s="75"/>
      <c r="V193" s="79"/>
      <c r="W193" s="79"/>
      <c r="X193" s="304"/>
      <c r="Y193" s="305"/>
      <c r="Z193" s="78"/>
      <c r="AA193" s="81"/>
      <c r="AB193" s="81"/>
      <c r="AC193" s="306"/>
      <c r="AD193" s="306"/>
      <c r="AE193" s="79"/>
      <c r="AF193" s="307"/>
      <c r="AG193" s="307"/>
      <c r="AH193" s="308"/>
      <c r="AI193" s="309"/>
      <c r="AJ193" s="79"/>
      <c r="AK193" s="79"/>
      <c r="AL193" s="79"/>
      <c r="AM193" s="79"/>
      <c r="AN193" s="79"/>
      <c r="AO193" s="79"/>
      <c r="AP193" s="79"/>
      <c r="AQ193" s="79"/>
      <c r="AR193" s="79"/>
      <c r="AS193" s="79"/>
      <c r="AT193" s="79"/>
      <c r="AU193" s="79"/>
      <c r="AV193" s="79"/>
      <c r="AW193" s="79"/>
      <c r="AX193" s="79"/>
      <c r="AY193" s="79"/>
      <c r="AZ193" s="310"/>
      <c r="BA193" s="310"/>
      <c r="BB193" s="310"/>
      <c r="BC193" s="310"/>
      <c r="BD193" s="217"/>
      <c r="BE193" s="94"/>
      <c r="BF193" s="94"/>
      <c r="BG193" s="217"/>
      <c r="BH193" s="94"/>
      <c r="BI193" s="217"/>
      <c r="BJ193" s="217"/>
      <c r="BK193" s="96"/>
      <c r="BL193" s="96"/>
      <c r="BQ193" s="96"/>
      <c r="BR193" s="96"/>
      <c r="BS193" s="96"/>
      <c r="BT193" s="96"/>
      <c r="BV193" s="96"/>
      <c r="BW193" s="72"/>
      <c r="BX193" s="72"/>
      <c r="CB193" s="98"/>
      <c r="CC193" s="99"/>
      <c r="CD193" s="99"/>
      <c r="CE193" s="84"/>
      <c r="CF193" s="84"/>
    </row>
    <row r="194" spans="1:84" x14ac:dyDescent="0.2">
      <c r="A194" s="74"/>
      <c r="B194" s="74"/>
      <c r="C194" s="49"/>
      <c r="D194" s="172"/>
      <c r="E194" s="76"/>
      <c r="F194" s="76"/>
      <c r="G194" s="119"/>
      <c r="H194" s="87"/>
      <c r="I194" s="77"/>
      <c r="J194" s="77"/>
      <c r="K194" s="88"/>
      <c r="L194" s="79"/>
      <c r="M194" s="76"/>
      <c r="N194" s="255"/>
      <c r="O194" s="255"/>
      <c r="P194" s="255"/>
      <c r="Q194" s="255"/>
      <c r="R194" s="81"/>
      <c r="S194" s="89"/>
      <c r="T194" s="76"/>
      <c r="U194" s="75"/>
      <c r="V194" s="79"/>
      <c r="W194" s="79"/>
      <c r="X194" s="304"/>
      <c r="Y194" s="305"/>
      <c r="Z194" s="78"/>
      <c r="AA194" s="81"/>
      <c r="AB194" s="81"/>
      <c r="AC194" s="306"/>
      <c r="AD194" s="306"/>
      <c r="AE194" s="79"/>
      <c r="AF194" s="307"/>
      <c r="AG194" s="307"/>
      <c r="AH194" s="308"/>
      <c r="AI194" s="309"/>
      <c r="AJ194" s="79"/>
      <c r="AK194" s="79"/>
      <c r="AL194" s="79"/>
      <c r="AM194" s="79"/>
      <c r="AN194" s="79"/>
      <c r="AO194" s="79"/>
      <c r="AP194" s="79"/>
      <c r="AQ194" s="79"/>
      <c r="AR194" s="79"/>
      <c r="AS194" s="79"/>
      <c r="AT194" s="79"/>
      <c r="AU194" s="79"/>
      <c r="AV194" s="79"/>
      <c r="AW194" s="79"/>
      <c r="AX194" s="79"/>
      <c r="AY194" s="79"/>
      <c r="AZ194" s="310"/>
      <c r="BA194" s="310"/>
      <c r="BB194" s="310"/>
      <c r="BC194" s="310"/>
      <c r="BD194" s="217"/>
      <c r="BE194" s="94"/>
      <c r="BF194" s="94"/>
      <c r="BG194" s="217"/>
      <c r="BH194" s="94"/>
      <c r="BI194" s="217"/>
      <c r="BJ194" s="217"/>
      <c r="BK194" s="96"/>
      <c r="BL194" s="96"/>
      <c r="BQ194" s="96"/>
      <c r="BR194" s="96"/>
      <c r="BS194" s="96"/>
      <c r="BT194" s="96"/>
      <c r="BV194" s="96"/>
      <c r="BW194" s="72"/>
      <c r="BX194" s="72"/>
      <c r="CB194" s="98"/>
      <c r="CC194" s="99"/>
      <c r="CD194" s="99"/>
      <c r="CE194" s="84"/>
      <c r="CF194" s="84"/>
    </row>
    <row r="195" spans="1:84" x14ac:dyDescent="0.2">
      <c r="A195" s="74"/>
      <c r="B195" s="74"/>
      <c r="C195" s="49"/>
      <c r="D195" s="172"/>
      <c r="E195" s="76"/>
      <c r="F195" s="76"/>
      <c r="G195" s="119"/>
      <c r="H195" s="87"/>
      <c r="I195" s="77"/>
      <c r="J195" s="77"/>
      <c r="K195" s="88"/>
      <c r="L195" s="79"/>
      <c r="M195" s="76"/>
      <c r="N195" s="255"/>
      <c r="O195" s="255"/>
      <c r="P195" s="255"/>
      <c r="Q195" s="255"/>
      <c r="R195" s="81"/>
      <c r="S195" s="89"/>
      <c r="T195" s="75"/>
      <c r="U195" s="75"/>
      <c r="V195" s="79"/>
      <c r="W195" s="79"/>
      <c r="X195" s="304"/>
      <c r="Y195" s="305"/>
      <c r="Z195" s="78"/>
      <c r="AA195" s="81"/>
      <c r="AB195" s="81"/>
      <c r="AC195" s="306"/>
      <c r="AD195" s="306"/>
      <c r="AE195" s="79"/>
      <c r="AF195" s="307"/>
      <c r="AG195" s="307"/>
      <c r="AH195" s="308"/>
      <c r="AI195" s="309"/>
      <c r="AJ195" s="79"/>
      <c r="AK195" s="79"/>
      <c r="AL195" s="79"/>
      <c r="AM195" s="79"/>
      <c r="AN195" s="79"/>
      <c r="AO195" s="79"/>
      <c r="AP195" s="79"/>
      <c r="AQ195" s="79"/>
      <c r="AR195" s="79"/>
      <c r="AS195" s="79"/>
      <c r="AT195" s="79"/>
      <c r="AU195" s="79"/>
      <c r="AV195" s="79"/>
      <c r="AW195" s="79"/>
      <c r="AX195" s="79"/>
      <c r="AY195" s="79"/>
      <c r="AZ195" s="310"/>
      <c r="BA195" s="310"/>
      <c r="BB195" s="310"/>
      <c r="BC195" s="310"/>
      <c r="BD195" s="217"/>
      <c r="BE195" s="94"/>
      <c r="BF195" s="94"/>
      <c r="BG195" s="217"/>
      <c r="BH195" s="94"/>
      <c r="BI195" s="217"/>
      <c r="BJ195" s="217"/>
      <c r="BK195" s="96"/>
      <c r="BL195" s="96"/>
      <c r="BQ195" s="96"/>
      <c r="BR195" s="96"/>
      <c r="BS195" s="96"/>
      <c r="BT195" s="96"/>
      <c r="BV195" s="96"/>
      <c r="BW195" s="72"/>
      <c r="BX195" s="72"/>
      <c r="CB195" s="98"/>
      <c r="CC195" s="99"/>
      <c r="CD195" s="99"/>
      <c r="CE195" s="84"/>
      <c r="CF195" s="84"/>
    </row>
    <row r="196" spans="1:84" x14ac:dyDescent="0.2">
      <c r="A196" s="74"/>
      <c r="B196" s="74"/>
      <c r="C196" s="49"/>
      <c r="D196" s="172"/>
      <c r="E196" s="76"/>
      <c r="F196" s="76"/>
      <c r="G196" s="119"/>
      <c r="H196" s="87"/>
      <c r="I196" s="77"/>
      <c r="J196" s="77"/>
      <c r="K196" s="88"/>
      <c r="L196" s="79"/>
      <c r="M196" s="76"/>
      <c r="N196" s="255"/>
      <c r="O196" s="255"/>
      <c r="P196" s="255"/>
      <c r="Q196" s="255"/>
      <c r="R196" s="81"/>
      <c r="S196" s="89"/>
      <c r="T196" s="76"/>
      <c r="U196" s="75"/>
      <c r="V196" s="79"/>
      <c r="W196" s="79"/>
      <c r="X196" s="304"/>
      <c r="Y196" s="305"/>
      <c r="Z196" s="78"/>
      <c r="AA196" s="81"/>
      <c r="AB196" s="81"/>
      <c r="AC196" s="306"/>
      <c r="AD196" s="306"/>
      <c r="AE196" s="79"/>
      <c r="AF196" s="307"/>
      <c r="AG196" s="307"/>
      <c r="AH196" s="308"/>
      <c r="AI196" s="309"/>
      <c r="AJ196" s="79"/>
      <c r="AK196" s="79"/>
      <c r="AL196" s="79"/>
      <c r="AM196" s="79"/>
      <c r="AN196" s="79"/>
      <c r="AO196" s="79"/>
      <c r="AP196" s="79"/>
      <c r="AQ196" s="79"/>
      <c r="AR196" s="79"/>
      <c r="AS196" s="79"/>
      <c r="AT196" s="79"/>
      <c r="AU196" s="79"/>
      <c r="AV196" s="79"/>
      <c r="AW196" s="79"/>
      <c r="AX196" s="79"/>
      <c r="AY196" s="79"/>
      <c r="AZ196" s="310"/>
      <c r="BA196" s="310"/>
      <c r="BB196" s="310"/>
      <c r="BC196" s="310"/>
      <c r="BD196" s="217"/>
      <c r="BE196" s="94"/>
      <c r="BF196" s="94"/>
      <c r="BG196" s="217"/>
      <c r="BH196" s="94"/>
      <c r="BI196" s="217"/>
      <c r="BJ196" s="217"/>
      <c r="BK196" s="96"/>
      <c r="BL196" s="96"/>
      <c r="BQ196" s="96"/>
      <c r="BR196" s="96"/>
      <c r="BS196" s="96"/>
      <c r="BT196" s="96"/>
      <c r="BV196" s="96"/>
      <c r="BW196" s="72"/>
      <c r="BX196" s="72"/>
      <c r="CB196" s="98"/>
      <c r="CC196" s="99"/>
      <c r="CD196" s="99"/>
      <c r="CE196" s="84"/>
      <c r="CF196" s="84"/>
    </row>
    <row r="197" spans="1:84" x14ac:dyDescent="0.2">
      <c r="A197" s="74"/>
      <c r="B197" s="74"/>
      <c r="C197" s="49"/>
      <c r="D197" s="172"/>
      <c r="E197" s="290"/>
      <c r="F197" s="76"/>
      <c r="G197" s="119"/>
      <c r="H197" s="87"/>
      <c r="I197" s="77"/>
      <c r="J197" s="77"/>
      <c r="K197" s="88"/>
      <c r="L197" s="79"/>
      <c r="M197" s="76"/>
      <c r="N197" s="255"/>
      <c r="O197" s="255"/>
      <c r="P197" s="255"/>
      <c r="Q197" s="255"/>
      <c r="R197" s="81"/>
      <c r="S197" s="89"/>
      <c r="T197" s="76"/>
      <c r="U197" s="75"/>
      <c r="V197" s="79"/>
      <c r="W197" s="79"/>
      <c r="X197" s="304"/>
      <c r="Y197" s="305"/>
      <c r="Z197" s="78"/>
      <c r="AA197" s="81"/>
      <c r="AB197" s="81"/>
      <c r="AC197" s="306"/>
      <c r="AD197" s="306"/>
      <c r="AE197" s="79"/>
      <c r="AF197" s="307"/>
      <c r="AG197" s="307"/>
      <c r="AH197" s="308"/>
      <c r="AI197" s="309"/>
      <c r="AJ197" s="79"/>
      <c r="AK197" s="79"/>
      <c r="AL197" s="79"/>
      <c r="AM197" s="79"/>
      <c r="AN197" s="79"/>
      <c r="AO197" s="79"/>
      <c r="AP197" s="79"/>
      <c r="AQ197" s="79"/>
      <c r="AR197" s="79"/>
      <c r="AS197" s="79"/>
      <c r="AT197" s="79"/>
      <c r="AU197" s="79"/>
      <c r="AV197" s="79"/>
      <c r="AW197" s="79"/>
      <c r="AX197" s="79"/>
      <c r="AY197" s="79"/>
      <c r="AZ197" s="310"/>
      <c r="BA197" s="310"/>
      <c r="BB197" s="310"/>
      <c r="BC197" s="310"/>
      <c r="BD197" s="217"/>
      <c r="BE197" s="94"/>
      <c r="BF197" s="94"/>
      <c r="BG197" s="217"/>
      <c r="BH197" s="94"/>
      <c r="BI197" s="217"/>
      <c r="BJ197" s="217"/>
      <c r="BK197" s="96"/>
      <c r="BL197" s="96"/>
      <c r="BQ197" s="96"/>
      <c r="BR197" s="96"/>
      <c r="BS197" s="96"/>
      <c r="BT197" s="96"/>
      <c r="BV197" s="96"/>
      <c r="BW197" s="72"/>
      <c r="BX197" s="72"/>
      <c r="CB197" s="98"/>
      <c r="CC197" s="99"/>
      <c r="CD197" s="99"/>
      <c r="CE197" s="84"/>
      <c r="CF197" s="84"/>
    </row>
    <row r="198" spans="1:84" x14ac:dyDescent="0.2">
      <c r="A198" s="74"/>
      <c r="B198" s="74"/>
      <c r="C198" s="49"/>
      <c r="D198" s="172"/>
      <c r="E198" s="290"/>
      <c r="F198" s="76"/>
      <c r="G198" s="119"/>
      <c r="H198" s="87"/>
      <c r="I198" s="77"/>
      <c r="J198" s="77"/>
      <c r="K198" s="88"/>
      <c r="L198" s="79"/>
      <c r="M198" s="76"/>
      <c r="N198" s="255"/>
      <c r="O198" s="255"/>
      <c r="P198" s="255"/>
      <c r="Q198" s="255"/>
      <c r="R198" s="81"/>
      <c r="S198" s="89"/>
      <c r="T198" s="76"/>
      <c r="U198" s="75"/>
      <c r="V198" s="79"/>
      <c r="W198" s="79"/>
      <c r="X198" s="304"/>
      <c r="Y198" s="305"/>
      <c r="Z198" s="78"/>
      <c r="AA198" s="81"/>
      <c r="AB198" s="81"/>
      <c r="AC198" s="306"/>
      <c r="AD198" s="306"/>
      <c r="AE198" s="79"/>
      <c r="AF198" s="307"/>
      <c r="AG198" s="307"/>
      <c r="AH198" s="308"/>
      <c r="AI198" s="309"/>
      <c r="AJ198" s="79"/>
      <c r="AK198" s="79"/>
      <c r="AL198" s="79"/>
      <c r="AM198" s="79"/>
      <c r="AN198" s="79"/>
      <c r="AO198" s="79"/>
      <c r="AP198" s="79"/>
      <c r="AQ198" s="79"/>
      <c r="AR198" s="79"/>
      <c r="AS198" s="79"/>
      <c r="AT198" s="79"/>
      <c r="AU198" s="79"/>
      <c r="AV198" s="79"/>
      <c r="AW198" s="79"/>
      <c r="AX198" s="79"/>
      <c r="AY198" s="79"/>
      <c r="AZ198" s="310"/>
      <c r="BA198" s="310"/>
      <c r="BB198" s="310"/>
      <c r="BC198" s="310"/>
      <c r="BD198" s="217"/>
      <c r="BE198" s="94"/>
      <c r="BF198" s="94"/>
      <c r="BG198" s="217"/>
      <c r="BH198" s="94"/>
      <c r="BI198" s="217"/>
      <c r="BJ198" s="217"/>
      <c r="BK198" s="96"/>
      <c r="BL198" s="96"/>
      <c r="BQ198" s="96"/>
      <c r="BR198" s="96"/>
      <c r="BS198" s="96"/>
      <c r="BT198" s="96"/>
      <c r="BV198" s="96"/>
      <c r="BW198" s="72"/>
      <c r="BX198" s="72"/>
      <c r="CB198" s="98"/>
      <c r="CC198" s="99"/>
      <c r="CD198" s="99"/>
      <c r="CE198" s="84"/>
      <c r="CF198" s="84"/>
    </row>
    <row r="199" spans="1:84" x14ac:dyDescent="0.2">
      <c r="A199" s="74"/>
      <c r="B199" s="74"/>
      <c r="C199" s="49"/>
      <c r="D199" s="172"/>
      <c r="E199" s="290"/>
      <c r="F199" s="76"/>
      <c r="G199" s="119"/>
      <c r="H199" s="87"/>
      <c r="I199" s="77"/>
      <c r="J199" s="77"/>
      <c r="K199" s="88"/>
      <c r="L199" s="79"/>
      <c r="M199" s="76"/>
      <c r="N199" s="255"/>
      <c r="O199" s="255"/>
      <c r="P199" s="255"/>
      <c r="Q199" s="255"/>
      <c r="R199" s="81"/>
      <c r="S199" s="89"/>
      <c r="T199" s="76"/>
      <c r="U199" s="75"/>
      <c r="V199" s="79"/>
      <c r="W199" s="79"/>
      <c r="X199" s="304"/>
      <c r="Y199" s="305"/>
      <c r="Z199" s="78"/>
      <c r="AA199" s="81"/>
      <c r="AB199" s="81"/>
      <c r="AC199" s="306"/>
      <c r="AD199" s="306"/>
      <c r="AE199" s="79"/>
      <c r="AF199" s="307"/>
      <c r="AG199" s="307"/>
      <c r="AH199" s="308"/>
      <c r="AI199" s="309"/>
      <c r="AJ199" s="79"/>
      <c r="AK199" s="79"/>
      <c r="AL199" s="79"/>
      <c r="AM199" s="79"/>
      <c r="AN199" s="79"/>
      <c r="AO199" s="79"/>
      <c r="AP199" s="79"/>
      <c r="AQ199" s="79"/>
      <c r="AR199" s="79"/>
      <c r="AS199" s="79"/>
      <c r="AT199" s="79"/>
      <c r="AU199" s="79"/>
      <c r="AV199" s="79"/>
      <c r="AW199" s="79"/>
      <c r="AX199" s="79"/>
      <c r="AY199" s="79"/>
      <c r="AZ199" s="310"/>
      <c r="BA199" s="310"/>
      <c r="BB199" s="310"/>
      <c r="BC199" s="310"/>
      <c r="BD199" s="217"/>
      <c r="BE199" s="94"/>
      <c r="BF199" s="94"/>
      <c r="BG199" s="217"/>
      <c r="BH199" s="94"/>
      <c r="BI199" s="217"/>
      <c r="BJ199" s="217"/>
      <c r="BK199" s="96"/>
      <c r="BL199" s="96"/>
      <c r="BQ199" s="96"/>
      <c r="BR199" s="96"/>
      <c r="BS199" s="96"/>
      <c r="BT199" s="96"/>
      <c r="BV199" s="96"/>
      <c r="BW199" s="72"/>
      <c r="BX199" s="72"/>
      <c r="CB199" s="98"/>
      <c r="CC199" s="99"/>
      <c r="CD199" s="99"/>
      <c r="CE199" s="84"/>
      <c r="CF199" s="84"/>
    </row>
    <row r="200" spans="1:84" x14ac:dyDescent="0.2">
      <c r="A200" s="74"/>
      <c r="B200" s="74"/>
      <c r="C200" s="49"/>
      <c r="D200" s="172"/>
      <c r="E200" s="290"/>
      <c r="F200" s="76"/>
      <c r="G200" s="119"/>
      <c r="H200" s="87"/>
      <c r="I200" s="77"/>
      <c r="J200" s="77"/>
      <c r="K200" s="88"/>
      <c r="L200" s="79"/>
      <c r="M200" s="76"/>
      <c r="N200" s="255"/>
      <c r="O200" s="255"/>
      <c r="P200" s="255"/>
      <c r="Q200" s="255"/>
      <c r="R200" s="81"/>
      <c r="S200" s="89"/>
      <c r="T200" s="76"/>
      <c r="U200" s="75"/>
      <c r="V200" s="79"/>
      <c r="W200" s="79"/>
      <c r="X200" s="304"/>
      <c r="Y200" s="305"/>
      <c r="Z200" s="78"/>
      <c r="AA200" s="81"/>
      <c r="AB200" s="81"/>
      <c r="AC200" s="306"/>
      <c r="AD200" s="306"/>
      <c r="AE200" s="79"/>
      <c r="AF200" s="307"/>
      <c r="AG200" s="307"/>
      <c r="AH200" s="308"/>
      <c r="AI200" s="309"/>
      <c r="AJ200" s="79"/>
      <c r="AK200" s="79"/>
      <c r="AL200" s="79"/>
      <c r="AM200" s="79"/>
      <c r="AN200" s="79"/>
      <c r="AO200" s="79"/>
      <c r="AP200" s="79"/>
      <c r="AQ200" s="79"/>
      <c r="AR200" s="79"/>
      <c r="AS200" s="79"/>
      <c r="AT200" s="79"/>
      <c r="AU200" s="79"/>
      <c r="AV200" s="79"/>
      <c r="AW200" s="79"/>
      <c r="AX200" s="79"/>
      <c r="AY200" s="79"/>
      <c r="AZ200" s="310"/>
      <c r="BA200" s="310"/>
      <c r="BB200" s="310"/>
      <c r="BC200" s="310"/>
      <c r="BD200" s="217"/>
      <c r="BE200" s="94"/>
      <c r="BF200" s="94"/>
      <c r="BG200" s="217"/>
      <c r="BH200" s="94"/>
      <c r="BI200" s="217"/>
      <c r="BJ200" s="217"/>
      <c r="BK200" s="96"/>
      <c r="BL200" s="96"/>
      <c r="BQ200" s="96"/>
      <c r="BR200" s="96"/>
      <c r="BS200" s="96"/>
      <c r="BT200" s="96"/>
      <c r="BV200" s="96"/>
      <c r="BW200" s="72"/>
      <c r="BX200" s="72"/>
      <c r="CB200" s="98"/>
      <c r="CC200" s="99"/>
      <c r="CD200" s="99"/>
      <c r="CE200" s="84"/>
      <c r="CF200" s="84"/>
    </row>
    <row r="201" spans="1:84" x14ac:dyDescent="0.2">
      <c r="A201" s="74"/>
      <c r="B201" s="74"/>
      <c r="C201" s="49"/>
      <c r="D201" s="172"/>
      <c r="E201" s="76"/>
      <c r="F201" s="76"/>
      <c r="G201" s="119"/>
      <c r="H201" s="87"/>
      <c r="I201" s="77"/>
      <c r="J201" s="77"/>
      <c r="K201" s="88"/>
      <c r="L201" s="79"/>
      <c r="M201" s="76"/>
      <c r="N201" s="255"/>
      <c r="O201" s="255"/>
      <c r="P201" s="255"/>
      <c r="Q201" s="255"/>
      <c r="R201" s="81"/>
      <c r="S201" s="89"/>
      <c r="T201" s="76"/>
      <c r="U201" s="75"/>
      <c r="V201" s="79"/>
      <c r="W201" s="79"/>
      <c r="X201" s="304"/>
      <c r="Y201" s="305"/>
      <c r="Z201" s="78"/>
      <c r="AA201" s="81"/>
      <c r="AB201" s="81"/>
      <c r="AC201" s="306"/>
      <c r="AD201" s="306"/>
      <c r="AE201" s="79"/>
      <c r="AF201" s="307"/>
      <c r="AG201" s="307"/>
      <c r="AH201" s="308"/>
      <c r="AI201" s="309"/>
      <c r="AJ201" s="79"/>
      <c r="AK201" s="79"/>
      <c r="AL201" s="79"/>
      <c r="AM201" s="79"/>
      <c r="AN201" s="79"/>
      <c r="AO201" s="79"/>
      <c r="AP201" s="79"/>
      <c r="AQ201" s="79"/>
      <c r="AR201" s="79"/>
      <c r="AS201" s="79"/>
      <c r="AT201" s="79"/>
      <c r="AU201" s="79"/>
      <c r="AV201" s="79"/>
      <c r="AW201" s="79"/>
      <c r="AX201" s="79"/>
      <c r="AY201" s="79"/>
      <c r="AZ201" s="310"/>
      <c r="BA201" s="310"/>
      <c r="BB201" s="310"/>
      <c r="BC201" s="310"/>
      <c r="BD201" s="217"/>
      <c r="BE201" s="94"/>
      <c r="BF201" s="94"/>
      <c r="BG201" s="217"/>
      <c r="BH201" s="94"/>
      <c r="BI201" s="217"/>
      <c r="BJ201" s="217"/>
      <c r="BK201" s="96"/>
      <c r="BL201" s="96"/>
      <c r="BQ201" s="96"/>
      <c r="BR201" s="96"/>
      <c r="BS201" s="96"/>
      <c r="BT201" s="96"/>
      <c r="BV201" s="96"/>
      <c r="BW201" s="72"/>
      <c r="BX201" s="72"/>
      <c r="CB201" s="98"/>
      <c r="CC201" s="99"/>
      <c r="CD201" s="99"/>
      <c r="CE201" s="84"/>
      <c r="CF201" s="84"/>
    </row>
    <row r="202" spans="1:84" x14ac:dyDescent="0.2">
      <c r="A202" s="74"/>
      <c r="B202" s="74"/>
      <c r="C202" s="49"/>
      <c r="D202" s="172"/>
      <c r="E202" s="76"/>
      <c r="F202" s="76"/>
      <c r="G202" s="119"/>
      <c r="H202" s="87"/>
      <c r="I202" s="77"/>
      <c r="J202" s="77"/>
      <c r="K202" s="88"/>
      <c r="L202" s="79"/>
      <c r="M202" s="76"/>
      <c r="N202" s="255"/>
      <c r="O202" s="255"/>
      <c r="P202" s="255"/>
      <c r="Q202" s="255"/>
      <c r="R202" s="81"/>
      <c r="S202" s="89"/>
      <c r="T202" s="76"/>
      <c r="U202" s="76"/>
      <c r="V202" s="79"/>
      <c r="W202" s="79"/>
      <c r="X202" s="304"/>
      <c r="Y202" s="305"/>
      <c r="Z202" s="78"/>
      <c r="AA202" s="81"/>
      <c r="AB202" s="81"/>
      <c r="AC202" s="306"/>
      <c r="AD202" s="306"/>
      <c r="AE202" s="79"/>
      <c r="AF202" s="307"/>
      <c r="AG202" s="307"/>
      <c r="AH202" s="308"/>
      <c r="AI202" s="309"/>
      <c r="AJ202" s="79"/>
      <c r="AK202" s="79"/>
      <c r="AL202" s="79"/>
      <c r="AM202" s="79"/>
      <c r="AN202" s="79"/>
      <c r="AO202" s="79"/>
      <c r="AP202" s="79"/>
      <c r="AQ202" s="79"/>
      <c r="AR202" s="79"/>
      <c r="AS202" s="79"/>
      <c r="AT202" s="79"/>
      <c r="AU202" s="79"/>
      <c r="AV202" s="79"/>
      <c r="AW202" s="79"/>
      <c r="AX202" s="79"/>
      <c r="AY202" s="79"/>
      <c r="AZ202" s="310"/>
      <c r="BA202" s="310"/>
      <c r="BB202" s="310"/>
      <c r="BC202" s="310"/>
      <c r="BD202" s="217"/>
      <c r="BE202" s="94"/>
      <c r="BF202" s="94"/>
      <c r="BG202" s="217"/>
      <c r="BH202" s="94"/>
      <c r="BI202" s="217"/>
      <c r="BJ202" s="217"/>
      <c r="BK202" s="96"/>
      <c r="BL202" s="96"/>
      <c r="BQ202" s="96"/>
      <c r="BR202" s="96"/>
      <c r="BS202" s="96"/>
      <c r="BT202" s="96"/>
      <c r="BV202" s="96"/>
      <c r="BW202" s="72"/>
      <c r="BX202" s="72"/>
      <c r="CB202" s="98"/>
      <c r="CC202" s="99"/>
      <c r="CD202" s="99"/>
      <c r="CE202" s="84"/>
      <c r="CF202" s="84"/>
    </row>
    <row r="203" spans="1:84" x14ac:dyDescent="0.2">
      <c r="A203" s="74"/>
      <c r="B203" s="74"/>
      <c r="C203" s="49"/>
      <c r="D203" s="172"/>
      <c r="E203" s="290"/>
      <c r="F203" s="76"/>
      <c r="G203" s="119"/>
      <c r="H203" s="87"/>
      <c r="I203" s="77"/>
      <c r="J203" s="77"/>
      <c r="K203" s="88"/>
      <c r="L203" s="79"/>
      <c r="M203" s="76"/>
      <c r="N203" s="255"/>
      <c r="O203" s="255"/>
      <c r="P203" s="255"/>
      <c r="Q203" s="255"/>
      <c r="R203" s="81"/>
      <c r="S203" s="89"/>
      <c r="T203" s="76"/>
      <c r="U203" s="76"/>
      <c r="V203" s="79"/>
      <c r="W203" s="79"/>
      <c r="X203" s="304"/>
      <c r="Y203" s="305"/>
      <c r="Z203" s="78"/>
      <c r="AA203" s="81"/>
      <c r="AB203" s="81"/>
      <c r="AC203" s="306"/>
      <c r="AD203" s="306"/>
      <c r="AE203" s="79"/>
      <c r="AF203" s="307"/>
      <c r="AG203" s="307"/>
      <c r="AH203" s="308"/>
      <c r="AI203" s="309"/>
      <c r="AJ203" s="79"/>
      <c r="AK203" s="79"/>
      <c r="AL203" s="79"/>
      <c r="AM203" s="79"/>
      <c r="AN203" s="79"/>
      <c r="AO203" s="79"/>
      <c r="AP203" s="79"/>
      <c r="AQ203" s="79"/>
      <c r="AR203" s="79"/>
      <c r="AS203" s="79"/>
      <c r="AT203" s="79"/>
      <c r="AU203" s="79"/>
      <c r="AV203" s="79"/>
      <c r="AW203" s="79"/>
      <c r="AX203" s="79"/>
      <c r="AY203" s="79"/>
      <c r="AZ203" s="310"/>
      <c r="BA203" s="310"/>
      <c r="BB203" s="310"/>
      <c r="BC203" s="310"/>
      <c r="BD203" s="217"/>
      <c r="BE203" s="94"/>
      <c r="BF203" s="94"/>
      <c r="BG203" s="217"/>
      <c r="BH203" s="94"/>
      <c r="BI203" s="217"/>
      <c r="BJ203" s="217"/>
      <c r="BK203" s="96"/>
      <c r="BL203" s="96"/>
      <c r="BQ203" s="96"/>
      <c r="BR203" s="96"/>
      <c r="BS203" s="96"/>
      <c r="BT203" s="96"/>
      <c r="BV203" s="96"/>
      <c r="BW203" s="72"/>
      <c r="BX203" s="72"/>
      <c r="CB203" s="98"/>
      <c r="CC203" s="99"/>
      <c r="CD203" s="99"/>
      <c r="CE203" s="84"/>
      <c r="CF203" s="84"/>
    </row>
    <row r="204" spans="1:84" x14ac:dyDescent="0.2">
      <c r="A204" s="74"/>
      <c r="B204" s="74"/>
      <c r="C204" s="49"/>
      <c r="D204" s="172"/>
      <c r="E204" s="76"/>
      <c r="F204" s="76"/>
      <c r="G204" s="119"/>
      <c r="H204" s="87"/>
      <c r="I204" s="77"/>
      <c r="J204" s="77"/>
      <c r="K204" s="88"/>
      <c r="L204" s="79"/>
      <c r="M204" s="76"/>
      <c r="N204" s="255"/>
      <c r="O204" s="255"/>
      <c r="P204" s="255"/>
      <c r="Q204" s="255"/>
      <c r="R204" s="81"/>
      <c r="S204" s="89"/>
      <c r="T204" s="76"/>
      <c r="U204" s="75"/>
      <c r="V204" s="79"/>
      <c r="W204" s="79"/>
      <c r="X204" s="304"/>
      <c r="Y204" s="305"/>
      <c r="Z204" s="78"/>
      <c r="AA204" s="81"/>
      <c r="AB204" s="81"/>
      <c r="AC204" s="306"/>
      <c r="AD204" s="306"/>
      <c r="AE204" s="79"/>
      <c r="AF204" s="307"/>
      <c r="AG204" s="307"/>
      <c r="AH204" s="308"/>
      <c r="AI204" s="309"/>
      <c r="AJ204" s="79"/>
      <c r="AK204" s="79"/>
      <c r="AL204" s="79"/>
      <c r="AM204" s="79"/>
      <c r="AN204" s="79"/>
      <c r="AO204" s="79"/>
      <c r="AP204" s="79"/>
      <c r="AQ204" s="79"/>
      <c r="AR204" s="79"/>
      <c r="AS204" s="79"/>
      <c r="AT204" s="79"/>
      <c r="AU204" s="79"/>
      <c r="AV204" s="79"/>
      <c r="AW204" s="79"/>
      <c r="AX204" s="79"/>
      <c r="AY204" s="79"/>
      <c r="AZ204" s="310"/>
      <c r="BA204" s="310"/>
      <c r="BB204" s="310"/>
      <c r="BC204" s="310"/>
      <c r="BD204" s="217"/>
      <c r="BE204" s="94"/>
      <c r="BF204" s="94"/>
      <c r="BG204" s="217"/>
      <c r="BH204" s="94"/>
      <c r="BI204" s="217"/>
      <c r="BJ204" s="217"/>
      <c r="BK204" s="96"/>
      <c r="BL204" s="96"/>
      <c r="BQ204" s="96"/>
      <c r="BR204" s="96"/>
      <c r="BS204" s="96"/>
      <c r="BT204" s="96"/>
      <c r="BV204" s="96"/>
      <c r="BW204" s="72"/>
      <c r="BX204" s="72"/>
      <c r="CB204" s="98"/>
      <c r="CC204" s="99"/>
      <c r="CD204" s="99"/>
      <c r="CE204" s="84"/>
      <c r="CF204" s="84"/>
    </row>
    <row r="205" spans="1:84" x14ac:dyDescent="0.2">
      <c r="A205" s="74"/>
      <c r="B205" s="74"/>
      <c r="C205" s="49"/>
      <c r="D205" s="172"/>
      <c r="E205" s="290"/>
      <c r="F205" s="76"/>
      <c r="G205" s="119"/>
      <c r="H205" s="87"/>
      <c r="I205" s="77"/>
      <c r="J205" s="77"/>
      <c r="K205" s="88"/>
      <c r="L205" s="79"/>
      <c r="M205" s="76"/>
      <c r="N205" s="255"/>
      <c r="O205" s="255"/>
      <c r="P205" s="255"/>
      <c r="Q205" s="255"/>
      <c r="R205" s="81"/>
      <c r="S205" s="89"/>
      <c r="T205" s="76"/>
      <c r="U205" s="75"/>
      <c r="V205" s="79"/>
      <c r="W205" s="79"/>
      <c r="X205" s="304"/>
      <c r="Y205" s="305"/>
      <c r="Z205" s="78"/>
      <c r="AA205" s="81"/>
      <c r="AB205" s="81"/>
      <c r="AC205" s="306"/>
      <c r="AD205" s="306"/>
      <c r="AE205" s="79"/>
      <c r="AF205" s="307"/>
      <c r="AG205" s="307"/>
      <c r="AH205" s="308"/>
      <c r="AI205" s="309"/>
      <c r="AJ205" s="79"/>
      <c r="AK205" s="79"/>
      <c r="AL205" s="79"/>
      <c r="AM205" s="79"/>
      <c r="AN205" s="79"/>
      <c r="AO205" s="79"/>
      <c r="AP205" s="79"/>
      <c r="AQ205" s="79"/>
      <c r="AR205" s="79"/>
      <c r="AS205" s="79"/>
      <c r="AT205" s="79"/>
      <c r="AU205" s="79"/>
      <c r="AV205" s="79"/>
      <c r="AW205" s="79"/>
      <c r="AX205" s="79"/>
      <c r="AY205" s="79"/>
      <c r="AZ205" s="310"/>
      <c r="BA205" s="310"/>
      <c r="BB205" s="310"/>
      <c r="BC205" s="310"/>
      <c r="BD205" s="217"/>
      <c r="BE205" s="94"/>
      <c r="BF205" s="94"/>
      <c r="BG205" s="217"/>
      <c r="BH205" s="94"/>
      <c r="BI205" s="217"/>
      <c r="BJ205" s="217"/>
      <c r="BK205" s="96"/>
      <c r="BL205" s="96"/>
      <c r="BQ205" s="96"/>
      <c r="BR205" s="96"/>
      <c r="BS205" s="96"/>
      <c r="BT205" s="96"/>
      <c r="BV205" s="96"/>
      <c r="BW205" s="72"/>
      <c r="BX205" s="72"/>
      <c r="CB205" s="98"/>
      <c r="CC205" s="99"/>
      <c r="CD205" s="99"/>
      <c r="CE205" s="84"/>
      <c r="CF205" s="84"/>
    </row>
    <row r="206" spans="1:84" x14ac:dyDescent="0.2">
      <c r="A206" s="74"/>
      <c r="B206" s="74"/>
      <c r="C206" s="49"/>
      <c r="D206" s="172"/>
      <c r="E206" s="76"/>
      <c r="F206" s="76"/>
      <c r="G206" s="119"/>
      <c r="H206" s="87"/>
      <c r="I206" s="77"/>
      <c r="J206" s="77"/>
      <c r="K206" s="88"/>
      <c r="L206" s="79"/>
      <c r="M206" s="76"/>
      <c r="N206" s="255"/>
      <c r="O206" s="255"/>
      <c r="P206" s="255"/>
      <c r="Q206" s="255"/>
      <c r="R206" s="81"/>
      <c r="S206" s="89"/>
      <c r="T206" s="75"/>
      <c r="U206" s="75"/>
      <c r="V206" s="79"/>
      <c r="W206" s="79"/>
      <c r="X206" s="304"/>
      <c r="Y206" s="305"/>
      <c r="Z206" s="78"/>
      <c r="AA206" s="81"/>
      <c r="AB206" s="81"/>
      <c r="AC206" s="306"/>
      <c r="AD206" s="306"/>
      <c r="AE206" s="79"/>
      <c r="AF206" s="307"/>
      <c r="AG206" s="307"/>
      <c r="AH206" s="308"/>
      <c r="AI206" s="309"/>
      <c r="AJ206" s="79"/>
      <c r="AK206" s="79"/>
      <c r="AL206" s="79"/>
      <c r="AM206" s="79"/>
      <c r="AN206" s="79"/>
      <c r="AO206" s="79"/>
      <c r="AP206" s="79"/>
      <c r="AQ206" s="79"/>
      <c r="AR206" s="79"/>
      <c r="AS206" s="79"/>
      <c r="AT206" s="79"/>
      <c r="AU206" s="79"/>
      <c r="AV206" s="79"/>
      <c r="AW206" s="79"/>
      <c r="AX206" s="79"/>
      <c r="AY206" s="79"/>
      <c r="AZ206" s="310"/>
      <c r="BA206" s="310"/>
      <c r="BB206" s="310"/>
      <c r="BC206" s="310"/>
      <c r="BD206" s="217"/>
      <c r="BE206" s="94"/>
      <c r="BF206" s="94"/>
      <c r="BG206" s="217"/>
      <c r="BH206" s="94"/>
      <c r="BI206" s="217"/>
      <c r="BJ206" s="217"/>
      <c r="BK206" s="96"/>
      <c r="BL206" s="96"/>
      <c r="BQ206" s="96"/>
      <c r="BR206" s="96"/>
      <c r="BS206" s="96"/>
      <c r="BT206" s="96"/>
      <c r="BV206" s="96"/>
      <c r="BW206" s="72"/>
      <c r="BX206" s="72"/>
      <c r="CB206" s="98"/>
      <c r="CC206" s="99"/>
      <c r="CD206" s="99"/>
      <c r="CE206" s="84"/>
      <c r="CF206" s="84"/>
    </row>
    <row r="207" spans="1:84" x14ac:dyDescent="0.2">
      <c r="A207" s="74"/>
      <c r="B207" s="74"/>
      <c r="C207" s="49"/>
      <c r="D207" s="172"/>
      <c r="E207" s="76"/>
      <c r="F207" s="76"/>
      <c r="G207" s="119"/>
      <c r="H207" s="87"/>
      <c r="I207" s="77"/>
      <c r="J207" s="77"/>
      <c r="K207" s="88"/>
      <c r="L207" s="79"/>
      <c r="M207" s="76"/>
      <c r="N207" s="255"/>
      <c r="O207" s="255"/>
      <c r="P207" s="255"/>
      <c r="Q207" s="255"/>
      <c r="R207" s="81"/>
      <c r="S207" s="89"/>
      <c r="T207" s="76"/>
      <c r="U207" s="75"/>
      <c r="V207" s="79"/>
      <c r="W207" s="79"/>
      <c r="X207" s="304"/>
      <c r="Y207" s="305"/>
      <c r="Z207" s="78"/>
      <c r="AA207" s="81"/>
      <c r="AB207" s="81"/>
      <c r="AC207" s="306"/>
      <c r="AD207" s="306"/>
      <c r="AE207" s="79"/>
      <c r="AF207" s="307"/>
      <c r="AG207" s="307"/>
      <c r="AH207" s="308"/>
      <c r="AI207" s="309"/>
      <c r="AJ207" s="79"/>
      <c r="AK207" s="79"/>
      <c r="AL207" s="79"/>
      <c r="AM207" s="79"/>
      <c r="AN207" s="79"/>
      <c r="AO207" s="79"/>
      <c r="AP207" s="79"/>
      <c r="AQ207" s="79"/>
      <c r="AR207" s="79"/>
      <c r="AS207" s="79"/>
      <c r="AT207" s="79"/>
      <c r="AU207" s="79"/>
      <c r="AV207" s="79"/>
      <c r="AW207" s="79"/>
      <c r="AX207" s="79"/>
      <c r="AY207" s="79"/>
      <c r="AZ207" s="310"/>
      <c r="BA207" s="310"/>
      <c r="BB207" s="310"/>
      <c r="BC207" s="310"/>
      <c r="BD207" s="217"/>
      <c r="BE207" s="94"/>
      <c r="BF207" s="94"/>
      <c r="BG207" s="217"/>
      <c r="BH207" s="94"/>
      <c r="BI207" s="217"/>
      <c r="BJ207" s="217"/>
      <c r="BK207" s="96"/>
      <c r="BL207" s="96"/>
      <c r="BQ207" s="96"/>
      <c r="BR207" s="96"/>
      <c r="BS207" s="96"/>
      <c r="BT207" s="96"/>
      <c r="BV207" s="96"/>
      <c r="BW207" s="72"/>
      <c r="BX207" s="72"/>
      <c r="CB207" s="98"/>
      <c r="CC207" s="99"/>
      <c r="CD207" s="99"/>
      <c r="CE207" s="84"/>
      <c r="CF207" s="84"/>
    </row>
    <row r="208" spans="1:84" ht="14.45" customHeight="1" x14ac:dyDescent="0.2">
      <c r="A208" s="74"/>
      <c r="B208" s="74"/>
      <c r="C208" s="49"/>
      <c r="D208" s="172"/>
      <c r="E208" s="290"/>
      <c r="F208" s="76"/>
      <c r="G208" s="119"/>
      <c r="H208" s="87"/>
      <c r="I208" s="77"/>
      <c r="J208" s="77"/>
      <c r="K208" s="88"/>
      <c r="L208" s="79"/>
      <c r="M208" s="76"/>
      <c r="N208" s="255"/>
      <c r="O208" s="255"/>
      <c r="P208" s="255"/>
      <c r="Q208" s="255"/>
      <c r="R208" s="81"/>
      <c r="S208" s="89"/>
      <c r="T208" s="76"/>
      <c r="U208" s="75"/>
      <c r="V208" s="79"/>
      <c r="W208" s="79"/>
      <c r="X208" s="304"/>
      <c r="Y208" s="305"/>
      <c r="Z208" s="78"/>
      <c r="AA208" s="81"/>
      <c r="AB208" s="81"/>
      <c r="AC208" s="306"/>
      <c r="AD208" s="306"/>
      <c r="AE208" s="79"/>
      <c r="AF208" s="307"/>
      <c r="AG208" s="307"/>
      <c r="AH208" s="308"/>
      <c r="AI208" s="309"/>
      <c r="AJ208" s="79"/>
      <c r="AK208" s="79"/>
      <c r="AL208" s="79"/>
      <c r="AM208" s="79"/>
      <c r="AN208" s="79"/>
      <c r="AO208" s="79"/>
      <c r="AP208" s="79"/>
      <c r="AQ208" s="79"/>
      <c r="AR208" s="79"/>
      <c r="AS208" s="79"/>
      <c r="AT208" s="79"/>
      <c r="AU208" s="79"/>
      <c r="AV208" s="79"/>
      <c r="AW208" s="79"/>
      <c r="AX208" s="79"/>
      <c r="AY208" s="79"/>
      <c r="AZ208" s="310"/>
      <c r="BA208" s="310"/>
      <c r="BB208" s="310"/>
      <c r="BC208" s="310"/>
      <c r="BD208" s="217"/>
      <c r="BE208" s="94"/>
      <c r="BF208" s="94"/>
      <c r="BG208" s="217"/>
      <c r="BH208" s="94"/>
      <c r="BI208" s="217"/>
      <c r="BJ208" s="217"/>
      <c r="BK208" s="96"/>
      <c r="BL208" s="96"/>
      <c r="BQ208" s="96"/>
      <c r="BR208" s="96"/>
      <c r="BS208" s="96"/>
      <c r="BT208" s="96"/>
      <c r="BV208" s="96"/>
      <c r="BW208" s="72"/>
      <c r="BX208" s="72"/>
      <c r="CB208" s="98"/>
      <c r="CC208" s="99"/>
      <c r="CD208" s="99"/>
      <c r="CE208" s="84"/>
      <c r="CF208" s="84"/>
    </row>
    <row r="209" spans="1:84" ht="14.45" customHeight="1" x14ac:dyDescent="0.2">
      <c r="A209" s="74"/>
      <c r="B209" s="74"/>
      <c r="C209" s="49"/>
      <c r="D209" s="172"/>
      <c r="E209" s="76"/>
      <c r="F209" s="76"/>
      <c r="G209" s="119"/>
      <c r="H209" s="87"/>
      <c r="I209" s="77"/>
      <c r="J209" s="77"/>
      <c r="K209" s="88"/>
      <c r="L209" s="79"/>
      <c r="M209" s="76"/>
      <c r="N209" s="255"/>
      <c r="O209" s="255"/>
      <c r="P209" s="255"/>
      <c r="Q209" s="255"/>
      <c r="R209" s="81"/>
      <c r="S209" s="89"/>
      <c r="T209" s="76"/>
      <c r="U209" s="75"/>
      <c r="V209" s="79"/>
      <c r="W209" s="79"/>
      <c r="X209" s="304"/>
      <c r="Y209" s="305"/>
      <c r="Z209" s="78"/>
      <c r="AA209" s="81"/>
      <c r="AB209" s="81"/>
      <c r="AC209" s="306"/>
      <c r="AD209" s="306"/>
      <c r="AE209" s="79"/>
      <c r="AF209" s="307"/>
      <c r="AG209" s="307"/>
      <c r="AH209" s="308"/>
      <c r="AI209" s="309"/>
      <c r="AJ209" s="79"/>
      <c r="AK209" s="79"/>
      <c r="AL209" s="79"/>
      <c r="AM209" s="79"/>
      <c r="AN209" s="79"/>
      <c r="AO209" s="79"/>
      <c r="AP209" s="79"/>
      <c r="AQ209" s="79"/>
      <c r="AR209" s="79"/>
      <c r="AS209" s="79"/>
      <c r="AT209" s="79"/>
      <c r="AU209" s="79"/>
      <c r="AV209" s="79"/>
      <c r="AW209" s="79"/>
      <c r="AX209" s="79"/>
      <c r="AY209" s="79"/>
      <c r="AZ209" s="310"/>
      <c r="BA209" s="310"/>
      <c r="BB209" s="310"/>
      <c r="BC209" s="310"/>
      <c r="BD209" s="217"/>
      <c r="BE209" s="94"/>
      <c r="BF209" s="94"/>
      <c r="BG209" s="217"/>
      <c r="BH209" s="94"/>
      <c r="BI209" s="217"/>
      <c r="BJ209" s="217"/>
      <c r="BK209" s="96"/>
      <c r="BL209" s="96"/>
      <c r="BQ209" s="96"/>
      <c r="BR209" s="96"/>
      <c r="BS209" s="96"/>
      <c r="BT209" s="96"/>
      <c r="BV209" s="96"/>
      <c r="BW209" s="72"/>
      <c r="BX209" s="72"/>
      <c r="CB209" s="98"/>
      <c r="CC209" s="99"/>
      <c r="CD209" s="99"/>
      <c r="CE209" s="84"/>
      <c r="CF209" s="84"/>
    </row>
    <row r="210" spans="1:84" ht="29.1" customHeight="1" x14ac:dyDescent="0.2">
      <c r="A210" s="74"/>
      <c r="B210" s="74"/>
      <c r="C210" s="49"/>
      <c r="D210" s="172"/>
      <c r="E210" s="76"/>
      <c r="F210" s="76"/>
      <c r="G210" s="119"/>
      <c r="H210" s="87"/>
      <c r="I210" s="77"/>
      <c r="J210" s="77"/>
      <c r="K210" s="88"/>
      <c r="L210" s="79"/>
      <c r="M210" s="76"/>
      <c r="N210" s="255"/>
      <c r="O210" s="255"/>
      <c r="P210" s="255"/>
      <c r="Q210" s="255"/>
      <c r="R210" s="81"/>
      <c r="S210" s="89"/>
      <c r="T210" s="76"/>
      <c r="U210" s="75"/>
      <c r="V210" s="79"/>
      <c r="W210" s="79"/>
      <c r="X210" s="304"/>
      <c r="Y210" s="305"/>
      <c r="Z210" s="78"/>
      <c r="AA210" s="81"/>
      <c r="AB210" s="81"/>
      <c r="AC210" s="306"/>
      <c r="AD210" s="306"/>
      <c r="AE210" s="79"/>
      <c r="AF210" s="307"/>
      <c r="AG210" s="307"/>
      <c r="AH210" s="308"/>
      <c r="AI210" s="309"/>
      <c r="AJ210" s="79"/>
      <c r="AK210" s="79"/>
      <c r="AL210" s="79"/>
      <c r="AM210" s="79"/>
      <c r="AN210" s="79"/>
      <c r="AO210" s="79"/>
      <c r="AP210" s="79"/>
      <c r="AQ210" s="79"/>
      <c r="AR210" s="79"/>
      <c r="AS210" s="79"/>
      <c r="AT210" s="79"/>
      <c r="AU210" s="79"/>
      <c r="AV210" s="79"/>
      <c r="AW210" s="79"/>
      <c r="AX210" s="79"/>
      <c r="AY210" s="79"/>
      <c r="AZ210" s="310"/>
      <c r="BA210" s="310"/>
      <c r="BB210" s="310"/>
      <c r="BC210" s="310"/>
      <c r="BD210" s="217"/>
      <c r="BE210" s="94"/>
      <c r="BF210" s="94"/>
      <c r="BG210" s="217"/>
      <c r="BH210" s="94"/>
      <c r="BI210" s="217"/>
      <c r="BJ210" s="217"/>
      <c r="BK210" s="96"/>
      <c r="BL210" s="96"/>
      <c r="BQ210" s="96"/>
      <c r="BR210" s="96"/>
      <c r="BS210" s="96"/>
      <c r="BT210" s="96"/>
      <c r="BV210" s="96"/>
      <c r="BW210" s="72"/>
      <c r="BX210" s="72"/>
      <c r="CB210" s="98"/>
      <c r="CC210" s="99"/>
      <c r="CD210" s="99"/>
      <c r="CE210" s="84"/>
      <c r="CF210" s="84"/>
    </row>
    <row r="211" spans="1:84" ht="29.1" customHeight="1" x14ac:dyDescent="0.2">
      <c r="A211" s="74"/>
      <c r="B211" s="74"/>
      <c r="C211" s="49"/>
      <c r="D211" s="172"/>
      <c r="E211" s="76"/>
      <c r="F211" s="76"/>
      <c r="G211" s="119"/>
      <c r="H211" s="87"/>
      <c r="I211" s="77"/>
      <c r="J211" s="77"/>
      <c r="K211" s="88"/>
      <c r="L211" s="79"/>
      <c r="M211" s="76"/>
      <c r="N211" s="255"/>
      <c r="O211" s="255"/>
      <c r="P211" s="255"/>
      <c r="Q211" s="255"/>
      <c r="R211" s="81"/>
      <c r="S211" s="89"/>
      <c r="T211" s="76"/>
      <c r="U211" s="75"/>
      <c r="V211" s="79"/>
      <c r="W211" s="79"/>
      <c r="X211" s="304"/>
      <c r="Y211" s="305"/>
      <c r="Z211" s="78"/>
      <c r="AA211" s="81"/>
      <c r="AB211" s="81"/>
      <c r="AC211" s="306"/>
      <c r="AD211" s="306"/>
      <c r="AE211" s="79"/>
      <c r="AF211" s="307"/>
      <c r="AG211" s="307"/>
      <c r="AH211" s="308"/>
      <c r="AI211" s="309"/>
      <c r="AJ211" s="79"/>
      <c r="AK211" s="79"/>
      <c r="AL211" s="79"/>
      <c r="AM211" s="79"/>
      <c r="AN211" s="79"/>
      <c r="AO211" s="79"/>
      <c r="AP211" s="79"/>
      <c r="AQ211" s="79"/>
      <c r="AR211" s="79"/>
      <c r="AS211" s="79"/>
      <c r="AT211" s="79"/>
      <c r="AU211" s="79"/>
      <c r="AV211" s="79"/>
      <c r="AW211" s="79"/>
      <c r="AX211" s="79"/>
      <c r="AY211" s="79"/>
      <c r="AZ211" s="310"/>
      <c r="BA211" s="310"/>
      <c r="BB211" s="310"/>
      <c r="BC211" s="310"/>
      <c r="BD211" s="217"/>
      <c r="BE211" s="94"/>
      <c r="BF211" s="94"/>
      <c r="BG211" s="217"/>
      <c r="BH211" s="94"/>
      <c r="BI211" s="217"/>
      <c r="BJ211" s="217"/>
      <c r="BK211" s="96"/>
      <c r="BL211" s="96"/>
      <c r="BQ211" s="96"/>
      <c r="BR211" s="96"/>
      <c r="BS211" s="96"/>
      <c r="BT211" s="96"/>
      <c r="BV211" s="96"/>
      <c r="BW211" s="72"/>
      <c r="BX211" s="72"/>
      <c r="CB211" s="98"/>
      <c r="CC211" s="99"/>
      <c r="CD211" s="99"/>
      <c r="CE211" s="84"/>
      <c r="CF211" s="84"/>
    </row>
    <row r="212" spans="1:84" x14ac:dyDescent="0.2">
      <c r="A212" s="74"/>
      <c r="B212" s="74"/>
      <c r="C212" s="49"/>
      <c r="D212" s="172"/>
      <c r="E212" s="76"/>
      <c r="F212" s="76"/>
      <c r="G212" s="119"/>
      <c r="H212" s="87"/>
      <c r="I212" s="77"/>
      <c r="J212" s="77"/>
      <c r="K212" s="88"/>
      <c r="L212" s="79"/>
      <c r="M212" s="76"/>
      <c r="N212" s="255"/>
      <c r="O212" s="255"/>
      <c r="P212" s="255"/>
      <c r="Q212" s="255"/>
      <c r="R212" s="81"/>
      <c r="S212" s="89"/>
      <c r="T212" s="76"/>
      <c r="U212" s="76"/>
      <c r="V212" s="79"/>
      <c r="W212" s="79"/>
      <c r="X212" s="304"/>
      <c r="Y212" s="305"/>
      <c r="Z212" s="78"/>
      <c r="AA212" s="81"/>
      <c r="AB212" s="81"/>
      <c r="AC212" s="306"/>
      <c r="AD212" s="306"/>
      <c r="AE212" s="79"/>
      <c r="AF212" s="307"/>
      <c r="AG212" s="307"/>
      <c r="AH212" s="308"/>
      <c r="AI212" s="309"/>
      <c r="AJ212" s="79"/>
      <c r="AK212" s="79"/>
      <c r="AL212" s="79"/>
      <c r="AM212" s="79"/>
      <c r="AN212" s="79"/>
      <c r="AO212" s="79"/>
      <c r="AP212" s="79"/>
      <c r="AQ212" s="79"/>
      <c r="AR212" s="79"/>
      <c r="AS212" s="79"/>
      <c r="AT212" s="79"/>
      <c r="AU212" s="79"/>
      <c r="AV212" s="79"/>
      <c r="AW212" s="79"/>
      <c r="AX212" s="79"/>
      <c r="AY212" s="79"/>
      <c r="AZ212" s="310"/>
      <c r="BA212" s="310"/>
      <c r="BB212" s="310"/>
      <c r="BC212" s="310"/>
      <c r="BD212" s="217"/>
      <c r="BE212" s="94"/>
      <c r="BF212" s="94"/>
      <c r="BG212" s="217"/>
      <c r="BH212" s="94"/>
      <c r="BI212" s="217"/>
      <c r="BJ212" s="217"/>
      <c r="BK212" s="96"/>
      <c r="BL212" s="96"/>
      <c r="BQ212" s="96"/>
      <c r="BR212" s="96"/>
      <c r="BS212" s="96"/>
      <c r="BT212" s="96"/>
      <c r="BV212" s="96"/>
      <c r="BW212" s="72"/>
      <c r="BX212" s="72"/>
      <c r="CB212" s="98"/>
      <c r="CC212" s="99"/>
      <c r="CD212" s="99"/>
      <c r="CE212" s="84"/>
      <c r="CF212" s="84"/>
    </row>
    <row r="213" spans="1:84" x14ac:dyDescent="0.2">
      <c r="A213" s="74"/>
      <c r="B213" s="74"/>
      <c r="C213" s="49"/>
      <c r="D213" s="172"/>
      <c r="E213" s="76"/>
      <c r="F213" s="76"/>
      <c r="G213" s="119"/>
      <c r="H213" s="87"/>
      <c r="I213" s="77"/>
      <c r="J213" s="77"/>
      <c r="K213" s="88"/>
      <c r="L213" s="79"/>
      <c r="M213" s="76"/>
      <c r="N213" s="255"/>
      <c r="O213" s="255"/>
      <c r="P213" s="255"/>
      <c r="Q213" s="255"/>
      <c r="R213" s="81"/>
      <c r="S213" s="89"/>
      <c r="T213" s="76"/>
      <c r="U213" s="76"/>
      <c r="V213" s="79"/>
      <c r="W213" s="79"/>
      <c r="X213" s="304"/>
      <c r="Y213" s="305"/>
      <c r="Z213" s="78"/>
      <c r="AA213" s="81"/>
      <c r="AB213" s="81"/>
      <c r="AC213" s="306"/>
      <c r="AD213" s="306"/>
      <c r="AE213" s="79"/>
      <c r="AF213" s="307"/>
      <c r="AG213" s="307"/>
      <c r="AH213" s="308"/>
      <c r="AI213" s="309"/>
      <c r="AJ213" s="79"/>
      <c r="AK213" s="79"/>
      <c r="AL213" s="79"/>
      <c r="AM213" s="79"/>
      <c r="AN213" s="79"/>
      <c r="AO213" s="79"/>
      <c r="AP213" s="79"/>
      <c r="AQ213" s="79"/>
      <c r="AR213" s="79"/>
      <c r="AS213" s="79"/>
      <c r="AT213" s="79"/>
      <c r="AU213" s="79"/>
      <c r="AV213" s="79"/>
      <c r="AW213" s="79"/>
      <c r="AX213" s="79"/>
      <c r="AY213" s="79"/>
      <c r="AZ213" s="310"/>
      <c r="BA213" s="310"/>
      <c r="BB213" s="310"/>
      <c r="BC213" s="310"/>
      <c r="BD213" s="217"/>
      <c r="BE213" s="94"/>
      <c r="BF213" s="94"/>
      <c r="BG213" s="217"/>
      <c r="BH213" s="94"/>
      <c r="BI213" s="217"/>
      <c r="BJ213" s="217"/>
      <c r="BK213" s="96"/>
      <c r="BL213" s="96"/>
      <c r="BQ213" s="96"/>
      <c r="BR213" s="96"/>
      <c r="BS213" s="96"/>
      <c r="BT213" s="96"/>
      <c r="BV213" s="96"/>
      <c r="BW213" s="72"/>
      <c r="BX213" s="72"/>
      <c r="CB213" s="98"/>
      <c r="CC213" s="99"/>
      <c r="CD213" s="99"/>
      <c r="CE213" s="84"/>
      <c r="CF213" s="84"/>
    </row>
    <row r="214" spans="1:84" x14ac:dyDescent="0.2">
      <c r="A214" s="74"/>
      <c r="B214" s="74"/>
      <c r="C214" s="49"/>
      <c r="D214" s="172"/>
      <c r="E214" s="76"/>
      <c r="F214" s="76"/>
      <c r="G214" s="119"/>
      <c r="H214" s="87"/>
      <c r="I214" s="77"/>
      <c r="J214" s="77"/>
      <c r="K214" s="88"/>
      <c r="L214" s="79"/>
      <c r="M214" s="76"/>
      <c r="N214" s="255"/>
      <c r="O214" s="255"/>
      <c r="P214" s="255"/>
      <c r="Q214" s="255"/>
      <c r="R214" s="81"/>
      <c r="S214" s="89"/>
      <c r="T214" s="76"/>
      <c r="U214" s="76"/>
      <c r="V214" s="79"/>
      <c r="W214" s="79"/>
      <c r="X214" s="304"/>
      <c r="Y214" s="305"/>
      <c r="Z214" s="78"/>
      <c r="AA214" s="81"/>
      <c r="AB214" s="81"/>
      <c r="AC214" s="306"/>
      <c r="AD214" s="306"/>
      <c r="AE214" s="79"/>
      <c r="AF214" s="307"/>
      <c r="AG214" s="307"/>
      <c r="AH214" s="308"/>
      <c r="AI214" s="309"/>
      <c r="AJ214" s="79"/>
      <c r="AK214" s="79"/>
      <c r="AL214" s="79"/>
      <c r="AM214" s="79"/>
      <c r="AN214" s="79"/>
      <c r="AO214" s="79"/>
      <c r="AP214" s="79"/>
      <c r="AQ214" s="79"/>
      <c r="AR214" s="79"/>
      <c r="AS214" s="79"/>
      <c r="AT214" s="79"/>
      <c r="AU214" s="79"/>
      <c r="AV214" s="79"/>
      <c r="AW214" s="79"/>
      <c r="AX214" s="79"/>
      <c r="AY214" s="79"/>
      <c r="AZ214" s="310"/>
      <c r="BA214" s="310"/>
      <c r="BB214" s="310"/>
      <c r="BC214" s="310"/>
      <c r="BD214" s="217"/>
      <c r="BE214" s="94"/>
      <c r="BF214" s="94"/>
      <c r="BG214" s="217"/>
      <c r="BH214" s="94"/>
      <c r="BI214" s="217"/>
      <c r="BJ214" s="217"/>
      <c r="BK214" s="96"/>
      <c r="BL214" s="96"/>
      <c r="BQ214" s="96"/>
      <c r="BR214" s="96"/>
      <c r="BS214" s="96"/>
      <c r="BT214" s="96"/>
      <c r="BV214" s="96"/>
      <c r="BW214" s="72"/>
      <c r="BX214" s="72"/>
      <c r="CB214" s="98"/>
      <c r="CC214" s="99"/>
      <c r="CD214" s="99"/>
      <c r="CE214" s="84"/>
      <c r="CF214" s="84"/>
    </row>
    <row r="215" spans="1:84" x14ac:dyDescent="0.2">
      <c r="A215" s="74"/>
      <c r="B215" s="74"/>
      <c r="C215" s="49"/>
      <c r="D215" s="172"/>
      <c r="E215" s="76"/>
      <c r="F215" s="76"/>
      <c r="G215" s="119"/>
      <c r="H215" s="87"/>
      <c r="I215" s="77"/>
      <c r="J215" s="77"/>
      <c r="K215" s="88"/>
      <c r="L215" s="79"/>
      <c r="M215" s="76"/>
      <c r="N215" s="255"/>
      <c r="O215" s="255"/>
      <c r="P215" s="255"/>
      <c r="Q215" s="255"/>
      <c r="R215" s="81"/>
      <c r="S215" s="89"/>
      <c r="T215" s="76"/>
      <c r="U215" s="76"/>
      <c r="V215" s="79"/>
      <c r="W215" s="79"/>
      <c r="X215" s="304"/>
      <c r="Y215" s="305"/>
      <c r="Z215" s="78"/>
      <c r="AA215" s="81"/>
      <c r="AB215" s="81"/>
      <c r="AC215" s="306"/>
      <c r="AD215" s="306"/>
      <c r="AE215" s="79"/>
      <c r="AF215" s="307"/>
      <c r="AG215" s="307"/>
      <c r="AH215" s="308"/>
      <c r="AI215" s="309"/>
      <c r="AJ215" s="79"/>
      <c r="AK215" s="79"/>
      <c r="AL215" s="79"/>
      <c r="AM215" s="79"/>
      <c r="AN215" s="79"/>
      <c r="AO215" s="79"/>
      <c r="AP215" s="79"/>
      <c r="AQ215" s="79"/>
      <c r="AR215" s="79"/>
      <c r="AS215" s="79"/>
      <c r="AT215" s="79"/>
      <c r="AU215" s="79"/>
      <c r="AV215" s="79"/>
      <c r="AW215" s="79"/>
      <c r="AX215" s="79"/>
      <c r="AY215" s="79"/>
      <c r="AZ215" s="310"/>
      <c r="BA215" s="310"/>
      <c r="BB215" s="310"/>
      <c r="BC215" s="310"/>
      <c r="BD215" s="217"/>
      <c r="BE215" s="94"/>
      <c r="BF215" s="94"/>
      <c r="BG215" s="217"/>
      <c r="BH215" s="94"/>
      <c r="BI215" s="217"/>
      <c r="BJ215" s="217"/>
      <c r="BK215" s="96"/>
      <c r="BL215" s="96"/>
      <c r="BQ215" s="96"/>
      <c r="BR215" s="96"/>
      <c r="BS215" s="96"/>
      <c r="BT215" s="96"/>
      <c r="BV215" s="96"/>
      <c r="BW215" s="72"/>
      <c r="BX215" s="72"/>
      <c r="CB215" s="98"/>
      <c r="CC215" s="99"/>
      <c r="CD215" s="99"/>
      <c r="CE215" s="84"/>
      <c r="CF215" s="84"/>
    </row>
    <row r="216" spans="1:84" x14ac:dyDescent="0.2">
      <c r="A216" s="74"/>
      <c r="B216" s="74"/>
      <c r="C216" s="49"/>
      <c r="D216" s="172"/>
      <c r="E216" s="76"/>
      <c r="F216" s="76"/>
      <c r="G216" s="119"/>
      <c r="H216" s="87"/>
      <c r="I216" s="77"/>
      <c r="J216" s="77"/>
      <c r="K216" s="88"/>
      <c r="L216" s="79"/>
      <c r="M216" s="76"/>
      <c r="N216" s="255"/>
      <c r="O216" s="255"/>
      <c r="P216" s="255"/>
      <c r="Q216" s="255"/>
      <c r="R216" s="81"/>
      <c r="S216" s="89"/>
      <c r="T216" s="76"/>
      <c r="U216" s="76"/>
      <c r="V216" s="79"/>
      <c r="W216" s="79"/>
      <c r="X216" s="304"/>
      <c r="Y216" s="305"/>
      <c r="Z216" s="78"/>
      <c r="AA216" s="81"/>
      <c r="AB216" s="81"/>
      <c r="AC216" s="306"/>
      <c r="AD216" s="306"/>
      <c r="AE216" s="79"/>
      <c r="AF216" s="307"/>
      <c r="AG216" s="307"/>
      <c r="AH216" s="308"/>
      <c r="AI216" s="309"/>
      <c r="AJ216" s="79"/>
      <c r="AK216" s="79"/>
      <c r="AL216" s="79"/>
      <c r="AM216" s="79"/>
      <c r="AN216" s="79"/>
      <c r="AO216" s="79"/>
      <c r="AP216" s="79"/>
      <c r="AQ216" s="79"/>
      <c r="AR216" s="79"/>
      <c r="AS216" s="79"/>
      <c r="AT216" s="79"/>
      <c r="AU216" s="79"/>
      <c r="AV216" s="79"/>
      <c r="AW216" s="79"/>
      <c r="AX216" s="79"/>
      <c r="AY216" s="79"/>
      <c r="AZ216" s="310"/>
      <c r="BA216" s="310"/>
      <c r="BB216" s="310"/>
      <c r="BC216" s="310"/>
      <c r="BD216" s="217"/>
      <c r="BE216" s="94"/>
      <c r="BF216" s="94"/>
      <c r="BG216" s="217"/>
      <c r="BH216" s="94"/>
      <c r="BI216" s="217"/>
      <c r="BJ216" s="217"/>
      <c r="BK216" s="96"/>
      <c r="BL216" s="96"/>
      <c r="BQ216" s="96"/>
      <c r="BR216" s="96"/>
      <c r="BS216" s="96"/>
      <c r="BT216" s="96"/>
      <c r="BV216" s="96"/>
      <c r="BW216" s="72"/>
      <c r="BX216" s="72"/>
      <c r="CB216" s="98"/>
      <c r="CC216" s="99"/>
      <c r="CD216" s="99"/>
      <c r="CE216" s="84"/>
      <c r="CF216" s="84"/>
    </row>
    <row r="217" spans="1:84" x14ac:dyDescent="0.2">
      <c r="A217" s="74"/>
      <c r="B217" s="74"/>
      <c r="C217" s="49"/>
      <c r="D217" s="172"/>
      <c r="E217" s="76"/>
      <c r="F217" s="76"/>
      <c r="G217" s="119"/>
      <c r="H217" s="87"/>
      <c r="I217" s="77"/>
      <c r="J217" s="77"/>
      <c r="K217" s="88"/>
      <c r="L217" s="79"/>
      <c r="M217" s="76"/>
      <c r="N217" s="255"/>
      <c r="O217" s="255"/>
      <c r="P217" s="255"/>
      <c r="Q217" s="255"/>
      <c r="R217" s="81"/>
      <c r="S217" s="89"/>
      <c r="T217" s="76"/>
      <c r="U217" s="76"/>
      <c r="V217" s="79"/>
      <c r="W217" s="79"/>
      <c r="X217" s="304"/>
      <c r="Y217" s="305"/>
      <c r="Z217" s="78"/>
      <c r="AA217" s="81"/>
      <c r="AB217" s="81"/>
      <c r="AC217" s="306"/>
      <c r="AD217" s="306"/>
      <c r="AE217" s="79"/>
      <c r="AF217" s="307"/>
      <c r="AG217" s="307"/>
      <c r="AH217" s="308"/>
      <c r="AI217" s="309"/>
      <c r="AJ217" s="79"/>
      <c r="AK217" s="79"/>
      <c r="AL217" s="79"/>
      <c r="AM217" s="79"/>
      <c r="AN217" s="79"/>
      <c r="AO217" s="79"/>
      <c r="AP217" s="79"/>
      <c r="AQ217" s="79"/>
      <c r="AR217" s="79"/>
      <c r="AS217" s="79"/>
      <c r="AT217" s="79"/>
      <c r="AU217" s="79"/>
      <c r="AV217" s="79"/>
      <c r="AW217" s="79"/>
      <c r="AX217" s="79"/>
      <c r="AY217" s="79"/>
      <c r="AZ217" s="310"/>
      <c r="BA217" s="310"/>
      <c r="BB217" s="310"/>
      <c r="BC217" s="310"/>
      <c r="BD217" s="217"/>
      <c r="BE217" s="94"/>
      <c r="BF217" s="94"/>
      <c r="BG217" s="217"/>
      <c r="BH217" s="94"/>
      <c r="BI217" s="217"/>
      <c r="BJ217" s="217"/>
      <c r="BK217" s="96"/>
      <c r="BL217" s="96"/>
      <c r="BQ217" s="96"/>
      <c r="BR217" s="96"/>
      <c r="BS217" s="96"/>
      <c r="BT217" s="96"/>
      <c r="BV217" s="96"/>
      <c r="BW217" s="72"/>
      <c r="BX217" s="72"/>
      <c r="CB217" s="98"/>
      <c r="CC217" s="99"/>
      <c r="CD217" s="99"/>
      <c r="CE217" s="84"/>
      <c r="CF217" s="84"/>
    </row>
    <row r="218" spans="1:84" ht="14.45" customHeight="1" x14ac:dyDescent="0.2">
      <c r="A218" s="74"/>
      <c r="B218" s="74"/>
      <c r="C218" s="49"/>
      <c r="D218" s="172"/>
      <c r="E218" s="76"/>
      <c r="F218" s="76"/>
      <c r="G218" s="119"/>
      <c r="H218" s="87"/>
      <c r="I218" s="77"/>
      <c r="J218" s="77"/>
      <c r="K218" s="88"/>
      <c r="L218" s="79"/>
      <c r="M218" s="76"/>
      <c r="N218" s="255"/>
      <c r="O218" s="255"/>
      <c r="P218" s="255"/>
      <c r="Q218" s="255"/>
      <c r="R218" s="81"/>
      <c r="S218" s="89"/>
      <c r="T218" s="76"/>
      <c r="U218" s="76"/>
      <c r="V218" s="79"/>
      <c r="W218" s="79"/>
      <c r="X218" s="304"/>
      <c r="Y218" s="305"/>
      <c r="Z218" s="78"/>
      <c r="AA218" s="81"/>
      <c r="AB218" s="81"/>
      <c r="AC218" s="306"/>
      <c r="AD218" s="306"/>
      <c r="AE218" s="79"/>
      <c r="AF218" s="307"/>
      <c r="AG218" s="307"/>
      <c r="AH218" s="308"/>
      <c r="AI218" s="309"/>
      <c r="AJ218" s="79"/>
      <c r="AK218" s="79"/>
      <c r="AL218" s="79"/>
      <c r="AM218" s="79"/>
      <c r="AN218" s="79"/>
      <c r="AO218" s="79"/>
      <c r="AP218" s="79"/>
      <c r="AQ218" s="79"/>
      <c r="AR218" s="79"/>
      <c r="AS218" s="79"/>
      <c r="AT218" s="79"/>
      <c r="AU218" s="79"/>
      <c r="AV218" s="79"/>
      <c r="AW218" s="79"/>
      <c r="AX218" s="79"/>
      <c r="AY218" s="79"/>
      <c r="AZ218" s="310"/>
      <c r="BA218" s="310"/>
      <c r="BB218" s="310"/>
      <c r="BC218" s="310"/>
      <c r="BD218" s="217"/>
      <c r="BE218" s="94"/>
      <c r="BF218" s="94"/>
      <c r="BG218" s="217"/>
      <c r="BH218" s="94"/>
      <c r="BI218" s="217"/>
      <c r="BJ218" s="217"/>
      <c r="BK218" s="96"/>
      <c r="BL218" s="96"/>
      <c r="BQ218" s="96"/>
      <c r="BR218" s="96"/>
      <c r="BS218" s="96"/>
      <c r="BT218" s="96"/>
      <c r="BV218" s="96"/>
      <c r="BW218" s="72"/>
      <c r="BX218" s="72"/>
      <c r="CB218" s="98"/>
      <c r="CC218" s="99"/>
      <c r="CD218" s="99"/>
      <c r="CE218" s="84"/>
      <c r="CF218" s="84"/>
    </row>
    <row r="219" spans="1:84" ht="14.45" customHeight="1" x14ac:dyDescent="0.2">
      <c r="A219" s="74"/>
      <c r="B219" s="74"/>
      <c r="C219" s="49"/>
      <c r="D219" s="172"/>
      <c r="E219" s="76"/>
      <c r="F219" s="76"/>
      <c r="G219" s="119"/>
      <c r="H219" s="87"/>
      <c r="I219" s="77"/>
      <c r="J219" s="77"/>
      <c r="K219" s="88"/>
      <c r="L219" s="79"/>
      <c r="M219" s="76"/>
      <c r="N219" s="255"/>
      <c r="O219" s="255"/>
      <c r="P219" s="255"/>
      <c r="Q219" s="255"/>
      <c r="R219" s="81"/>
      <c r="S219" s="89"/>
      <c r="T219" s="76"/>
      <c r="U219" s="76"/>
      <c r="V219" s="79"/>
      <c r="W219" s="79"/>
      <c r="X219" s="304"/>
      <c r="Y219" s="305"/>
      <c r="Z219" s="78"/>
      <c r="AA219" s="81"/>
      <c r="AB219" s="81"/>
      <c r="AC219" s="306"/>
      <c r="AD219" s="306"/>
      <c r="AE219" s="79"/>
      <c r="AF219" s="307"/>
      <c r="AG219" s="307"/>
      <c r="AH219" s="308"/>
      <c r="AI219" s="309"/>
      <c r="AJ219" s="79"/>
      <c r="AK219" s="79"/>
      <c r="AL219" s="79"/>
      <c r="AM219" s="79"/>
      <c r="AN219" s="79"/>
      <c r="AO219" s="79"/>
      <c r="AP219" s="79"/>
      <c r="AQ219" s="79"/>
      <c r="AR219" s="79"/>
      <c r="AS219" s="79"/>
      <c r="AT219" s="79"/>
      <c r="AU219" s="79"/>
      <c r="AV219" s="79"/>
      <c r="AW219" s="79"/>
      <c r="AX219" s="79"/>
      <c r="AY219" s="79"/>
      <c r="AZ219" s="310"/>
      <c r="BA219" s="310"/>
      <c r="BB219" s="310"/>
      <c r="BC219" s="310"/>
      <c r="BD219" s="217"/>
      <c r="BE219" s="94"/>
      <c r="BF219" s="94"/>
      <c r="BG219" s="217"/>
      <c r="BH219" s="94"/>
      <c r="BI219" s="217"/>
      <c r="BJ219" s="217"/>
      <c r="BK219" s="96"/>
      <c r="BL219" s="96"/>
      <c r="BQ219" s="96"/>
      <c r="BR219" s="96"/>
      <c r="BS219" s="96"/>
      <c r="BT219" s="96"/>
      <c r="BV219" s="96"/>
      <c r="BW219" s="72"/>
      <c r="BX219" s="72"/>
      <c r="CB219" s="98"/>
      <c r="CC219" s="99"/>
      <c r="CD219" s="99"/>
      <c r="CE219" s="84"/>
      <c r="CF219" s="84"/>
    </row>
    <row r="220" spans="1:84" x14ac:dyDescent="0.2">
      <c r="A220" s="74"/>
      <c r="B220" s="74"/>
      <c r="C220" s="49"/>
      <c r="D220" s="172"/>
      <c r="E220" s="76"/>
      <c r="F220" s="76"/>
      <c r="G220" s="119"/>
      <c r="H220" s="87"/>
      <c r="I220" s="77"/>
      <c r="J220" s="77"/>
      <c r="K220" s="88"/>
      <c r="L220" s="79"/>
      <c r="M220" s="76"/>
      <c r="N220" s="255"/>
      <c r="O220" s="255"/>
      <c r="P220" s="255"/>
      <c r="Q220" s="255"/>
      <c r="R220" s="81"/>
      <c r="S220" s="89"/>
      <c r="T220" s="76"/>
      <c r="U220" s="76"/>
      <c r="V220" s="79"/>
      <c r="W220" s="79"/>
      <c r="X220" s="304"/>
      <c r="Y220" s="305"/>
      <c r="Z220" s="78"/>
      <c r="AA220" s="81"/>
      <c r="AB220" s="81"/>
      <c r="AC220" s="306"/>
      <c r="AD220" s="306"/>
      <c r="AE220" s="79"/>
      <c r="AF220" s="307"/>
      <c r="AG220" s="307"/>
      <c r="AH220" s="308"/>
      <c r="AI220" s="309"/>
      <c r="AJ220" s="79"/>
      <c r="AK220" s="79"/>
      <c r="AL220" s="79"/>
      <c r="AM220" s="79"/>
      <c r="AN220" s="79"/>
      <c r="AO220" s="79"/>
      <c r="AP220" s="79"/>
      <c r="AQ220" s="79"/>
      <c r="AR220" s="79"/>
      <c r="AS220" s="79"/>
      <c r="AT220" s="79"/>
      <c r="AU220" s="79"/>
      <c r="AV220" s="79"/>
      <c r="AW220" s="79"/>
      <c r="AX220" s="79"/>
      <c r="AY220" s="79"/>
      <c r="AZ220" s="310"/>
      <c r="BA220" s="310"/>
      <c r="BB220" s="310"/>
      <c r="BC220" s="310"/>
      <c r="BD220" s="217"/>
      <c r="BE220" s="94"/>
      <c r="BF220" s="94"/>
      <c r="BG220" s="217"/>
      <c r="BH220" s="94"/>
      <c r="BI220" s="217"/>
      <c r="BJ220" s="217"/>
      <c r="BK220" s="96"/>
      <c r="BL220" s="96"/>
      <c r="BQ220" s="96"/>
      <c r="BR220" s="96"/>
      <c r="BS220" s="96"/>
      <c r="BT220" s="96"/>
      <c r="BV220" s="96"/>
      <c r="BW220" s="72"/>
      <c r="BX220" s="72"/>
      <c r="CB220" s="98"/>
      <c r="CC220" s="99"/>
      <c r="CD220" s="99"/>
      <c r="CE220" s="84"/>
      <c r="CF220" s="84"/>
    </row>
    <row r="221" spans="1:84" x14ac:dyDescent="0.2">
      <c r="A221" s="74"/>
      <c r="B221" s="74"/>
      <c r="C221" s="49"/>
      <c r="D221" s="172"/>
      <c r="E221" s="76"/>
      <c r="F221" s="76"/>
      <c r="G221" s="119"/>
      <c r="H221" s="87"/>
      <c r="I221" s="77"/>
      <c r="J221" s="77"/>
      <c r="K221" s="88"/>
      <c r="L221" s="79"/>
      <c r="M221" s="76"/>
      <c r="N221" s="255"/>
      <c r="O221" s="255"/>
      <c r="P221" s="255"/>
      <c r="Q221" s="255"/>
      <c r="R221" s="81"/>
      <c r="S221" s="89"/>
      <c r="T221" s="76"/>
      <c r="U221" s="76"/>
      <c r="V221" s="79"/>
      <c r="W221" s="79"/>
      <c r="X221" s="304"/>
      <c r="Y221" s="305"/>
      <c r="Z221" s="78"/>
      <c r="AA221" s="81"/>
      <c r="AB221" s="81"/>
      <c r="AC221" s="306"/>
      <c r="AD221" s="306"/>
      <c r="AE221" s="79"/>
      <c r="AF221" s="307"/>
      <c r="AG221" s="307"/>
      <c r="AH221" s="308"/>
      <c r="AI221" s="309"/>
      <c r="AJ221" s="79"/>
      <c r="AK221" s="79"/>
      <c r="AL221" s="79"/>
      <c r="AM221" s="79"/>
      <c r="AN221" s="79"/>
      <c r="AO221" s="79"/>
      <c r="AP221" s="79"/>
      <c r="AQ221" s="79"/>
      <c r="AR221" s="79"/>
      <c r="AS221" s="79"/>
      <c r="AT221" s="79"/>
      <c r="AU221" s="79"/>
      <c r="AV221" s="79"/>
      <c r="AW221" s="79"/>
      <c r="AX221" s="79"/>
      <c r="AY221" s="79"/>
      <c r="AZ221" s="310"/>
      <c r="BA221" s="310"/>
      <c r="BB221" s="310"/>
      <c r="BC221" s="310"/>
      <c r="BD221" s="217"/>
      <c r="BE221" s="94"/>
      <c r="BF221" s="94"/>
      <c r="BG221" s="217"/>
      <c r="BH221" s="94"/>
      <c r="BI221" s="217"/>
      <c r="BJ221" s="217"/>
      <c r="BK221" s="96"/>
      <c r="BL221" s="96"/>
      <c r="BQ221" s="96"/>
      <c r="BR221" s="96"/>
      <c r="BS221" s="96"/>
      <c r="BT221" s="96"/>
      <c r="BV221" s="96"/>
      <c r="BW221" s="72"/>
      <c r="BX221" s="72"/>
      <c r="CB221" s="98"/>
      <c r="CC221" s="99"/>
      <c r="CD221" s="99"/>
      <c r="CE221" s="84"/>
      <c r="CF221" s="84"/>
    </row>
    <row r="222" spans="1:84" x14ac:dyDescent="0.2">
      <c r="A222" s="74"/>
      <c r="B222" s="74"/>
      <c r="C222" s="49"/>
      <c r="D222" s="172"/>
      <c r="E222" s="76"/>
      <c r="F222" s="76"/>
      <c r="G222" s="119"/>
      <c r="H222" s="87"/>
      <c r="I222" s="77"/>
      <c r="J222" s="77"/>
      <c r="K222" s="88"/>
      <c r="L222" s="79"/>
      <c r="M222" s="76"/>
      <c r="N222" s="255"/>
      <c r="O222" s="255"/>
      <c r="P222" s="255"/>
      <c r="Q222" s="255"/>
      <c r="R222" s="81"/>
      <c r="S222" s="89"/>
      <c r="T222" s="76"/>
      <c r="U222" s="76"/>
      <c r="V222" s="79"/>
      <c r="W222" s="79"/>
      <c r="X222" s="304"/>
      <c r="Y222" s="305"/>
      <c r="Z222" s="78"/>
      <c r="AA222" s="81"/>
      <c r="AB222" s="81"/>
      <c r="AC222" s="306"/>
      <c r="AD222" s="306"/>
      <c r="AE222" s="79"/>
      <c r="AF222" s="307"/>
      <c r="AG222" s="307"/>
      <c r="AH222" s="308"/>
      <c r="AI222" s="309"/>
      <c r="AJ222" s="79"/>
      <c r="AK222" s="79"/>
      <c r="AL222" s="79"/>
      <c r="AM222" s="79"/>
      <c r="AN222" s="79"/>
      <c r="AO222" s="79"/>
      <c r="AP222" s="79"/>
      <c r="AQ222" s="79"/>
      <c r="AR222" s="79"/>
      <c r="AS222" s="79"/>
      <c r="AT222" s="79"/>
      <c r="AU222" s="79"/>
      <c r="AV222" s="79"/>
      <c r="AW222" s="79"/>
      <c r="AX222" s="79"/>
      <c r="AY222" s="79"/>
      <c r="AZ222" s="310"/>
      <c r="BA222" s="310"/>
      <c r="BB222" s="310"/>
      <c r="BC222" s="310"/>
      <c r="BD222" s="217"/>
      <c r="BE222" s="94"/>
      <c r="BF222" s="94"/>
      <c r="BG222" s="217"/>
      <c r="BH222" s="94"/>
      <c r="BI222" s="217"/>
      <c r="BJ222" s="217"/>
      <c r="BK222" s="96"/>
      <c r="BL222" s="96"/>
      <c r="BQ222" s="96"/>
      <c r="BR222" s="96"/>
      <c r="BS222" s="96"/>
      <c r="BT222" s="96"/>
      <c r="BV222" s="96"/>
      <c r="BW222" s="72"/>
      <c r="BX222" s="72"/>
      <c r="CB222" s="98"/>
      <c r="CC222" s="99"/>
      <c r="CD222" s="99"/>
      <c r="CE222" s="84"/>
      <c r="CF222" s="84"/>
    </row>
    <row r="223" spans="1:84" ht="14.45" customHeight="1" x14ac:dyDescent="0.25">
      <c r="A223" s="74"/>
      <c r="B223" s="74"/>
      <c r="C223" s="49"/>
      <c r="D223" s="172"/>
      <c r="E223" s="76"/>
      <c r="F223" s="76"/>
      <c r="G223" s="218"/>
      <c r="H223" s="87"/>
      <c r="I223" s="77"/>
      <c r="J223" s="77"/>
      <c r="K223" s="88"/>
      <c r="L223" s="79"/>
      <c r="M223" s="76"/>
      <c r="N223" s="255"/>
      <c r="O223" s="255"/>
      <c r="P223" s="255"/>
      <c r="Q223" s="255"/>
      <c r="R223" s="81"/>
      <c r="S223" s="89"/>
      <c r="T223" s="76"/>
      <c r="U223" s="76"/>
      <c r="V223" s="79"/>
      <c r="W223" s="79"/>
      <c r="X223" s="304"/>
      <c r="Y223" s="305"/>
      <c r="Z223" s="78"/>
      <c r="AA223" s="81"/>
      <c r="AB223" s="81"/>
      <c r="AC223" s="306"/>
      <c r="AD223" s="306"/>
      <c r="AE223" s="79"/>
      <c r="AF223" s="307"/>
      <c r="AG223" s="307"/>
      <c r="AH223" s="308"/>
      <c r="AI223" s="309"/>
      <c r="AJ223" s="79"/>
      <c r="AK223" s="79"/>
      <c r="AL223" s="79"/>
      <c r="AM223" s="79"/>
      <c r="AN223" s="79"/>
      <c r="AO223" s="79"/>
      <c r="AP223" s="79"/>
      <c r="AQ223" s="79"/>
      <c r="AR223" s="79"/>
      <c r="AS223" s="79"/>
      <c r="AT223" s="79"/>
      <c r="AU223" s="79"/>
      <c r="AV223" s="79"/>
      <c r="AW223" s="79"/>
      <c r="AX223" s="79"/>
      <c r="AY223" s="79"/>
      <c r="AZ223" s="310"/>
      <c r="BA223" s="310"/>
      <c r="BB223" s="310"/>
      <c r="BC223" s="310"/>
      <c r="BD223" s="217"/>
      <c r="BE223" s="94"/>
      <c r="BF223" s="94"/>
      <c r="BG223" s="217"/>
      <c r="BH223" s="94"/>
      <c r="BI223" s="217"/>
      <c r="BJ223" s="217"/>
      <c r="BK223" s="96"/>
      <c r="BL223" s="96"/>
      <c r="BQ223" s="96"/>
      <c r="BR223" s="96"/>
      <c r="BS223" s="96"/>
      <c r="BT223" s="96"/>
      <c r="BV223" s="96"/>
      <c r="BW223" s="72"/>
      <c r="BX223" s="72"/>
      <c r="CB223" s="98"/>
      <c r="CC223" s="99"/>
      <c r="CD223" s="99"/>
      <c r="CE223" s="84"/>
      <c r="CF223" s="84"/>
    </row>
    <row r="224" spans="1:84" ht="14.45" customHeight="1" x14ac:dyDescent="0.25">
      <c r="A224" s="74"/>
      <c r="B224" s="74"/>
      <c r="C224" s="49"/>
      <c r="D224" s="172"/>
      <c r="E224" s="76"/>
      <c r="F224" s="76"/>
      <c r="G224" s="218"/>
      <c r="H224" s="87"/>
      <c r="I224" s="77"/>
      <c r="J224" s="77"/>
      <c r="K224" s="88"/>
      <c r="L224" s="79"/>
      <c r="M224" s="76"/>
      <c r="N224" s="255"/>
      <c r="O224" s="255"/>
      <c r="P224" s="255"/>
      <c r="Q224" s="255"/>
      <c r="R224" s="81"/>
      <c r="S224" s="89"/>
      <c r="T224" s="76"/>
      <c r="U224" s="76"/>
      <c r="V224" s="79"/>
      <c r="W224" s="79"/>
      <c r="X224" s="304"/>
      <c r="Y224" s="305"/>
      <c r="Z224" s="78"/>
      <c r="AA224" s="81"/>
      <c r="AB224" s="81"/>
      <c r="AC224" s="306"/>
      <c r="AD224" s="306"/>
      <c r="AE224" s="79"/>
      <c r="AF224" s="307"/>
      <c r="AG224" s="307"/>
      <c r="AH224" s="308"/>
      <c r="AI224" s="309"/>
      <c r="AJ224" s="79"/>
      <c r="AK224" s="79"/>
      <c r="AL224" s="79"/>
      <c r="AM224" s="79"/>
      <c r="AN224" s="79"/>
      <c r="AO224" s="79"/>
      <c r="AP224" s="79"/>
      <c r="AQ224" s="79"/>
      <c r="AR224" s="79"/>
      <c r="AS224" s="79"/>
      <c r="AT224" s="79"/>
      <c r="AU224" s="79"/>
      <c r="AV224" s="79"/>
      <c r="AW224" s="79"/>
      <c r="AX224" s="79"/>
      <c r="AY224" s="79"/>
      <c r="AZ224" s="310"/>
      <c r="BA224" s="310"/>
      <c r="BB224" s="310"/>
      <c r="BC224" s="310"/>
      <c r="BD224" s="217"/>
      <c r="BE224" s="94"/>
      <c r="BF224" s="94"/>
      <c r="BG224" s="217"/>
      <c r="BH224" s="94"/>
      <c r="BI224" s="217"/>
      <c r="BJ224" s="217"/>
      <c r="BK224" s="96"/>
      <c r="BL224" s="96"/>
      <c r="BQ224" s="96"/>
      <c r="BR224" s="96"/>
      <c r="BS224" s="96"/>
      <c r="BT224" s="96"/>
      <c r="BV224" s="96"/>
      <c r="BW224" s="72"/>
      <c r="BX224" s="72"/>
      <c r="CB224" s="98"/>
      <c r="CC224" s="99"/>
      <c r="CD224" s="99"/>
      <c r="CE224" s="84"/>
      <c r="CF224" s="84"/>
    </row>
    <row r="225" spans="1:84" ht="14.45" customHeight="1" x14ac:dyDescent="0.25">
      <c r="A225" s="74"/>
      <c r="B225" s="74"/>
      <c r="C225" s="49"/>
      <c r="D225" s="172"/>
      <c r="E225" s="76"/>
      <c r="F225" s="76"/>
      <c r="G225" s="218"/>
      <c r="H225" s="87"/>
      <c r="I225" s="77"/>
      <c r="J225" s="77"/>
      <c r="K225" s="88"/>
      <c r="L225" s="79"/>
      <c r="M225" s="76"/>
      <c r="N225" s="255"/>
      <c r="O225" s="255"/>
      <c r="P225" s="255"/>
      <c r="Q225" s="255"/>
      <c r="R225" s="81"/>
      <c r="S225" s="89"/>
      <c r="T225" s="76"/>
      <c r="U225" s="76"/>
      <c r="V225" s="79"/>
      <c r="W225" s="79"/>
      <c r="X225" s="304"/>
      <c r="Y225" s="305"/>
      <c r="Z225" s="78"/>
      <c r="AA225" s="81"/>
      <c r="AB225" s="81"/>
      <c r="AC225" s="306"/>
      <c r="AD225" s="306"/>
      <c r="AE225" s="79"/>
      <c r="AF225" s="307"/>
      <c r="AG225" s="307"/>
      <c r="AH225" s="308"/>
      <c r="AI225" s="309"/>
      <c r="AJ225" s="79"/>
      <c r="AK225" s="79"/>
      <c r="AL225" s="79"/>
      <c r="AM225" s="79"/>
      <c r="AN225" s="79"/>
      <c r="AO225" s="79"/>
      <c r="AP225" s="79"/>
      <c r="AQ225" s="79"/>
      <c r="AR225" s="79"/>
      <c r="AS225" s="79"/>
      <c r="AT225" s="79"/>
      <c r="AU225" s="79"/>
      <c r="AV225" s="79"/>
      <c r="AW225" s="79"/>
      <c r="AX225" s="79"/>
      <c r="AY225" s="79"/>
      <c r="AZ225" s="310"/>
      <c r="BA225" s="310"/>
      <c r="BB225" s="310"/>
      <c r="BC225" s="310"/>
      <c r="BD225" s="217"/>
      <c r="BE225" s="94"/>
      <c r="BF225" s="94"/>
      <c r="BG225" s="217"/>
      <c r="BH225" s="94"/>
      <c r="BI225" s="217"/>
      <c r="BJ225" s="217"/>
      <c r="BK225" s="96"/>
      <c r="BL225" s="96"/>
      <c r="BQ225" s="96"/>
      <c r="BR225" s="96"/>
      <c r="BS225" s="96"/>
      <c r="BT225" s="96"/>
      <c r="BV225" s="96"/>
      <c r="BW225" s="72"/>
      <c r="BX225" s="72"/>
      <c r="CB225" s="98"/>
      <c r="CC225" s="99"/>
      <c r="CD225" s="99"/>
      <c r="CE225" s="84"/>
      <c r="CF225" s="84"/>
    </row>
    <row r="226" spans="1:84" x14ac:dyDescent="0.2">
      <c r="A226" s="74"/>
      <c r="B226" s="74"/>
      <c r="C226" s="49"/>
      <c r="D226" s="172"/>
      <c r="E226" s="215"/>
      <c r="F226" s="215"/>
      <c r="G226" s="119"/>
      <c r="H226" s="87"/>
      <c r="I226" s="77"/>
      <c r="J226" s="77"/>
      <c r="K226" s="88"/>
      <c r="L226" s="79"/>
      <c r="M226" s="216"/>
      <c r="N226" s="255"/>
      <c r="O226" s="255"/>
      <c r="P226" s="255"/>
      <c r="Q226" s="255"/>
      <c r="R226" s="81"/>
      <c r="S226" s="89"/>
      <c r="T226" s="76"/>
      <c r="U226" s="76"/>
      <c r="V226" s="79"/>
      <c r="W226" s="79"/>
      <c r="X226" s="304"/>
      <c r="Y226" s="305"/>
      <c r="Z226" s="78"/>
      <c r="AA226" s="81"/>
      <c r="AB226" s="81"/>
      <c r="AC226" s="306"/>
      <c r="AD226" s="306"/>
      <c r="AE226" s="79"/>
      <c r="AF226" s="307"/>
      <c r="AG226" s="307"/>
      <c r="AH226" s="308"/>
      <c r="AI226" s="309"/>
      <c r="AJ226" s="79"/>
      <c r="AK226" s="79"/>
      <c r="AL226" s="79"/>
      <c r="AM226" s="79"/>
      <c r="AN226" s="79"/>
      <c r="AO226" s="79"/>
      <c r="AP226" s="79"/>
      <c r="AQ226" s="79"/>
      <c r="AR226" s="79"/>
      <c r="AS226" s="79"/>
      <c r="AT226" s="79"/>
      <c r="AU226" s="79"/>
      <c r="AV226" s="79"/>
      <c r="AW226" s="79"/>
      <c r="AX226" s="79"/>
      <c r="AY226" s="79"/>
      <c r="AZ226" s="310"/>
      <c r="BA226" s="310"/>
      <c r="BB226" s="310"/>
      <c r="BC226" s="310"/>
      <c r="BD226" s="217"/>
      <c r="BE226" s="94"/>
      <c r="BF226" s="94"/>
      <c r="BG226" s="217"/>
      <c r="BH226" s="94"/>
      <c r="BI226" s="217"/>
      <c r="BJ226" s="217"/>
      <c r="BK226" s="96"/>
      <c r="BL226" s="96"/>
      <c r="BQ226" s="96"/>
      <c r="BR226" s="96"/>
      <c r="BS226" s="96"/>
      <c r="BT226" s="96"/>
      <c r="BV226" s="96"/>
      <c r="BW226" s="72"/>
      <c r="BX226" s="72"/>
      <c r="CB226" s="98"/>
      <c r="CC226" s="99"/>
      <c r="CD226" s="99"/>
      <c r="CE226" s="84"/>
      <c r="CF226" s="84"/>
    </row>
    <row r="227" spans="1:84" x14ac:dyDescent="0.2">
      <c r="A227" s="74"/>
      <c r="B227" s="74"/>
      <c r="C227" s="49"/>
      <c r="D227" s="172"/>
      <c r="E227" s="215"/>
      <c r="F227" s="215"/>
      <c r="G227" s="119"/>
      <c r="H227" s="87"/>
      <c r="I227" s="77"/>
      <c r="J227" s="77"/>
      <c r="K227" s="88"/>
      <c r="L227" s="79"/>
      <c r="M227" s="216"/>
      <c r="N227" s="255"/>
      <c r="O227" s="255"/>
      <c r="P227" s="255"/>
      <c r="Q227" s="255"/>
      <c r="R227" s="81"/>
      <c r="S227" s="89"/>
      <c r="T227" s="76"/>
      <c r="U227" s="76"/>
      <c r="V227" s="79"/>
      <c r="W227" s="79"/>
      <c r="X227" s="304"/>
      <c r="Y227" s="305"/>
      <c r="Z227" s="78"/>
      <c r="AA227" s="81"/>
      <c r="AB227" s="81"/>
      <c r="AC227" s="306"/>
      <c r="AD227" s="306"/>
      <c r="AE227" s="79"/>
      <c r="AF227" s="307"/>
      <c r="AG227" s="307"/>
      <c r="AH227" s="308"/>
      <c r="AI227" s="309"/>
      <c r="AJ227" s="79"/>
      <c r="AK227" s="79"/>
      <c r="AL227" s="79"/>
      <c r="AM227" s="79"/>
      <c r="AN227" s="79"/>
      <c r="AO227" s="79"/>
      <c r="AP227" s="79"/>
      <c r="AQ227" s="79"/>
      <c r="AR227" s="79"/>
      <c r="AS227" s="79"/>
      <c r="AT227" s="79"/>
      <c r="AU227" s="79"/>
      <c r="AV227" s="79"/>
      <c r="AW227" s="79"/>
      <c r="AX227" s="79"/>
      <c r="AY227" s="79"/>
      <c r="AZ227" s="310"/>
      <c r="BA227" s="310"/>
      <c r="BB227" s="310"/>
      <c r="BC227" s="310"/>
      <c r="BD227" s="217"/>
      <c r="BE227" s="94"/>
      <c r="BF227" s="94"/>
      <c r="BG227" s="217"/>
      <c r="BH227" s="94"/>
      <c r="BI227" s="217"/>
      <c r="BJ227" s="217"/>
      <c r="BK227" s="96"/>
      <c r="BL227" s="96"/>
      <c r="BQ227" s="96"/>
      <c r="BR227" s="96"/>
      <c r="BS227" s="96"/>
      <c r="BT227" s="96"/>
      <c r="BV227" s="96"/>
      <c r="BW227" s="72"/>
      <c r="BX227" s="72"/>
      <c r="CB227" s="98"/>
      <c r="CC227" s="99"/>
      <c r="CD227" s="99"/>
      <c r="CE227" s="84"/>
      <c r="CF227" s="84"/>
    </row>
    <row r="228" spans="1:84" x14ac:dyDescent="0.2">
      <c r="A228" s="74"/>
      <c r="B228" s="74"/>
      <c r="C228" s="49"/>
      <c r="D228" s="172"/>
      <c r="E228" s="215"/>
      <c r="F228" s="76"/>
      <c r="G228" s="119"/>
      <c r="H228" s="87"/>
      <c r="I228" s="77"/>
      <c r="J228" s="77"/>
      <c r="K228" s="88"/>
      <c r="L228" s="79"/>
      <c r="M228" s="216"/>
      <c r="N228" s="255"/>
      <c r="O228" s="255"/>
      <c r="P228" s="255"/>
      <c r="Q228" s="255"/>
      <c r="R228" s="81"/>
      <c r="S228" s="89"/>
      <c r="T228" s="76"/>
      <c r="U228" s="76"/>
      <c r="V228" s="79"/>
      <c r="W228" s="79"/>
      <c r="X228" s="304"/>
      <c r="Y228" s="305"/>
      <c r="Z228" s="78"/>
      <c r="AA228" s="81"/>
      <c r="AB228" s="81"/>
      <c r="AC228" s="306"/>
      <c r="AD228" s="306"/>
      <c r="AE228" s="79"/>
      <c r="AF228" s="307"/>
      <c r="AG228" s="307"/>
      <c r="AH228" s="308"/>
      <c r="AI228" s="309"/>
      <c r="AJ228" s="79"/>
      <c r="AK228" s="79"/>
      <c r="AL228" s="79"/>
      <c r="AM228" s="79"/>
      <c r="AN228" s="79"/>
      <c r="AO228" s="79"/>
      <c r="AP228" s="79"/>
      <c r="AQ228" s="79"/>
      <c r="AR228" s="79"/>
      <c r="AS228" s="79"/>
      <c r="AT228" s="79"/>
      <c r="AU228" s="79"/>
      <c r="AV228" s="79"/>
      <c r="AW228" s="79"/>
      <c r="AX228" s="79"/>
      <c r="AY228" s="79"/>
      <c r="AZ228" s="310"/>
      <c r="BA228" s="310"/>
      <c r="BB228" s="310"/>
      <c r="BC228" s="310"/>
      <c r="BD228" s="217"/>
      <c r="BE228" s="94"/>
      <c r="BF228" s="94"/>
      <c r="BG228" s="217"/>
      <c r="BH228" s="94"/>
      <c r="BI228" s="217"/>
      <c r="BJ228" s="217"/>
      <c r="BK228" s="96"/>
      <c r="BL228" s="96"/>
      <c r="BQ228" s="96"/>
      <c r="BR228" s="96"/>
      <c r="BS228" s="96"/>
      <c r="BT228" s="96"/>
      <c r="BV228" s="96"/>
      <c r="BW228" s="72"/>
      <c r="BX228" s="72"/>
      <c r="CB228" s="98"/>
      <c r="CC228" s="99"/>
      <c r="CD228" s="99"/>
      <c r="CE228" s="84"/>
      <c r="CF228" s="84"/>
    </row>
    <row r="229" spans="1:84" x14ac:dyDescent="0.2">
      <c r="A229" s="74"/>
      <c r="B229" s="74"/>
      <c r="C229" s="49"/>
      <c r="D229" s="172"/>
      <c r="E229" s="215"/>
      <c r="F229" s="76"/>
      <c r="G229" s="119"/>
      <c r="H229" s="87"/>
      <c r="I229" s="77"/>
      <c r="J229" s="77"/>
      <c r="K229" s="88"/>
      <c r="L229" s="79"/>
      <c r="M229" s="216"/>
      <c r="N229" s="255"/>
      <c r="O229" s="255"/>
      <c r="P229" s="255"/>
      <c r="Q229" s="255"/>
      <c r="R229" s="81"/>
      <c r="S229" s="89"/>
      <c r="T229" s="76"/>
      <c r="U229" s="76"/>
      <c r="V229" s="79"/>
      <c r="W229" s="79"/>
      <c r="X229" s="304"/>
      <c r="Y229" s="305"/>
      <c r="Z229" s="78"/>
      <c r="AA229" s="81"/>
      <c r="AB229" s="81"/>
      <c r="AC229" s="306"/>
      <c r="AD229" s="306"/>
      <c r="AE229" s="79"/>
      <c r="AF229" s="307"/>
      <c r="AG229" s="307"/>
      <c r="AH229" s="308"/>
      <c r="AI229" s="309"/>
      <c r="AJ229" s="79"/>
      <c r="AK229" s="79"/>
      <c r="AL229" s="79"/>
      <c r="AM229" s="79"/>
      <c r="AN229" s="79"/>
      <c r="AO229" s="79"/>
      <c r="AP229" s="79"/>
      <c r="AQ229" s="79"/>
      <c r="AR229" s="79"/>
      <c r="AS229" s="79"/>
      <c r="AT229" s="79"/>
      <c r="AU229" s="79"/>
      <c r="AV229" s="79"/>
      <c r="AW229" s="79"/>
      <c r="AX229" s="79"/>
      <c r="AY229" s="79"/>
      <c r="AZ229" s="310"/>
      <c r="BA229" s="310"/>
      <c r="BB229" s="310"/>
      <c r="BC229" s="310"/>
      <c r="BD229" s="217"/>
      <c r="BE229" s="94"/>
      <c r="BF229" s="94"/>
      <c r="BG229" s="217"/>
      <c r="BH229" s="94"/>
      <c r="BI229" s="217"/>
      <c r="BJ229" s="217"/>
      <c r="BK229" s="96"/>
      <c r="BL229" s="96"/>
      <c r="BQ229" s="96"/>
      <c r="BR229" s="96"/>
      <c r="BS229" s="96"/>
      <c r="BT229" s="96"/>
      <c r="BV229" s="96"/>
      <c r="BW229" s="72"/>
      <c r="BX229" s="72"/>
      <c r="CB229" s="98"/>
      <c r="CC229" s="99"/>
      <c r="CD229" s="99"/>
      <c r="CE229" s="84"/>
      <c r="CF229" s="84"/>
    </row>
    <row r="230" spans="1:84" x14ac:dyDescent="0.2">
      <c r="A230" s="74"/>
      <c r="B230" s="74"/>
      <c r="C230" s="49"/>
      <c r="D230" s="172"/>
      <c r="E230" s="215"/>
      <c r="F230" s="76"/>
      <c r="G230" s="119"/>
      <c r="H230" s="87"/>
      <c r="I230" s="77"/>
      <c r="J230" s="77"/>
      <c r="K230" s="88"/>
      <c r="L230" s="79"/>
      <c r="M230" s="216"/>
      <c r="N230" s="255"/>
      <c r="O230" s="255"/>
      <c r="P230" s="255"/>
      <c r="Q230" s="255"/>
      <c r="R230" s="81"/>
      <c r="S230" s="89"/>
      <c r="T230" s="76"/>
      <c r="U230" s="76"/>
      <c r="V230" s="79"/>
      <c r="W230" s="79"/>
      <c r="X230" s="304"/>
      <c r="Y230" s="305"/>
      <c r="Z230" s="78"/>
      <c r="AA230" s="81"/>
      <c r="AB230" s="81"/>
      <c r="AC230" s="306"/>
      <c r="AD230" s="306"/>
      <c r="AE230" s="79"/>
      <c r="AF230" s="307"/>
      <c r="AG230" s="307"/>
      <c r="AH230" s="308"/>
      <c r="AI230" s="309"/>
      <c r="AJ230" s="79"/>
      <c r="AK230" s="79"/>
      <c r="AL230" s="79"/>
      <c r="AM230" s="79"/>
      <c r="AN230" s="79"/>
      <c r="AO230" s="79"/>
      <c r="AP230" s="79"/>
      <c r="AQ230" s="79"/>
      <c r="AR230" s="79"/>
      <c r="AS230" s="79"/>
      <c r="AT230" s="79"/>
      <c r="AU230" s="79"/>
      <c r="AV230" s="79"/>
      <c r="AW230" s="79"/>
      <c r="AX230" s="79"/>
      <c r="AY230" s="79"/>
      <c r="AZ230" s="310"/>
      <c r="BA230" s="310"/>
      <c r="BB230" s="310"/>
      <c r="BC230" s="310"/>
      <c r="BD230" s="217"/>
      <c r="BE230" s="94"/>
      <c r="BF230" s="94"/>
      <c r="BG230" s="217"/>
      <c r="BH230" s="94"/>
      <c r="BI230" s="217"/>
      <c r="BJ230" s="217"/>
      <c r="BK230" s="96"/>
      <c r="BL230" s="96"/>
      <c r="BQ230" s="96"/>
      <c r="BR230" s="96"/>
      <c r="BS230" s="96"/>
      <c r="BT230" s="96"/>
      <c r="BV230" s="96"/>
      <c r="BW230" s="72"/>
      <c r="BX230" s="72"/>
      <c r="CB230" s="98"/>
      <c r="CC230" s="99"/>
      <c r="CD230" s="99"/>
      <c r="CE230" s="84"/>
      <c r="CF230" s="84"/>
    </row>
    <row r="231" spans="1:84" x14ac:dyDescent="0.2">
      <c r="A231" s="74"/>
      <c r="B231" s="74"/>
      <c r="C231" s="49"/>
      <c r="D231" s="172"/>
      <c r="E231" s="215"/>
      <c r="F231" s="76"/>
      <c r="G231" s="119"/>
      <c r="H231" s="87"/>
      <c r="I231" s="77"/>
      <c r="J231" s="77"/>
      <c r="K231" s="88"/>
      <c r="L231" s="79"/>
      <c r="M231" s="216"/>
      <c r="N231" s="255"/>
      <c r="O231" s="255"/>
      <c r="P231" s="255"/>
      <c r="Q231" s="255"/>
      <c r="R231" s="81"/>
      <c r="S231" s="89"/>
      <c r="T231" s="76"/>
      <c r="U231" s="76"/>
      <c r="V231" s="79"/>
      <c r="W231" s="79"/>
      <c r="X231" s="304"/>
      <c r="Y231" s="305"/>
      <c r="Z231" s="78"/>
      <c r="AA231" s="81"/>
      <c r="AB231" s="81"/>
      <c r="AC231" s="306"/>
      <c r="AD231" s="306"/>
      <c r="AE231" s="79"/>
      <c r="AF231" s="307"/>
      <c r="AG231" s="307"/>
      <c r="AH231" s="308"/>
      <c r="AI231" s="309"/>
      <c r="AJ231" s="79"/>
      <c r="AK231" s="79"/>
      <c r="AL231" s="79"/>
      <c r="AM231" s="79"/>
      <c r="AN231" s="79"/>
      <c r="AO231" s="79"/>
      <c r="AP231" s="79"/>
      <c r="AQ231" s="79"/>
      <c r="AR231" s="79"/>
      <c r="AS231" s="79"/>
      <c r="AT231" s="79"/>
      <c r="AU231" s="79"/>
      <c r="AV231" s="79"/>
      <c r="AW231" s="79"/>
      <c r="AX231" s="79"/>
      <c r="AY231" s="79"/>
      <c r="AZ231" s="310"/>
      <c r="BA231" s="310"/>
      <c r="BB231" s="310"/>
      <c r="BC231" s="310"/>
      <c r="BD231" s="217"/>
      <c r="BE231" s="94"/>
      <c r="BF231" s="94"/>
      <c r="BG231" s="217"/>
      <c r="BH231" s="94"/>
      <c r="BI231" s="217"/>
      <c r="BJ231" s="217"/>
      <c r="BK231" s="96"/>
      <c r="BL231" s="96"/>
      <c r="BQ231" s="96"/>
      <c r="BR231" s="96"/>
      <c r="BS231" s="96"/>
      <c r="BT231" s="96"/>
      <c r="BV231" s="96"/>
      <c r="BW231" s="72"/>
      <c r="BX231" s="72"/>
      <c r="CB231" s="98"/>
      <c r="CC231" s="99"/>
      <c r="CD231" s="99"/>
      <c r="CE231" s="84"/>
      <c r="CF231" s="84"/>
    </row>
    <row r="232" spans="1:84" ht="15.75" customHeight="1" x14ac:dyDescent="0.2">
      <c r="A232" s="74"/>
      <c r="B232" s="74"/>
      <c r="C232" s="49"/>
      <c r="D232" s="172"/>
      <c r="E232" s="215"/>
      <c r="F232" s="76"/>
      <c r="G232" s="119"/>
      <c r="H232" s="87"/>
      <c r="I232" s="77"/>
      <c r="J232" s="77"/>
      <c r="K232" s="88"/>
      <c r="L232" s="79"/>
      <c r="M232" s="216"/>
      <c r="N232" s="255"/>
      <c r="O232" s="255"/>
      <c r="P232" s="255"/>
      <c r="Q232" s="255"/>
      <c r="R232" s="81"/>
      <c r="S232" s="89"/>
      <c r="T232" s="76"/>
      <c r="U232" s="76"/>
      <c r="V232" s="79"/>
      <c r="W232" s="79"/>
      <c r="X232" s="304"/>
      <c r="Y232" s="305"/>
      <c r="Z232" s="78"/>
      <c r="AA232" s="81"/>
      <c r="AB232" s="81"/>
      <c r="AC232" s="306"/>
      <c r="AD232" s="306"/>
      <c r="AE232" s="79"/>
      <c r="AF232" s="307"/>
      <c r="AG232" s="307"/>
      <c r="AH232" s="308"/>
      <c r="AI232" s="309"/>
      <c r="AJ232" s="79"/>
      <c r="AK232" s="79"/>
      <c r="AL232" s="79"/>
      <c r="AM232" s="79"/>
      <c r="AN232" s="79"/>
      <c r="AO232" s="79"/>
      <c r="AP232" s="79"/>
      <c r="AQ232" s="79"/>
      <c r="AR232" s="79"/>
      <c r="AS232" s="79"/>
      <c r="AT232" s="79"/>
      <c r="AU232" s="79"/>
      <c r="AV232" s="79"/>
      <c r="AW232" s="79"/>
      <c r="AX232" s="79"/>
      <c r="AY232" s="79"/>
      <c r="AZ232" s="310"/>
      <c r="BA232" s="310"/>
      <c r="BB232" s="310"/>
      <c r="BC232" s="310"/>
      <c r="BD232" s="217"/>
      <c r="BE232" s="94"/>
      <c r="BF232" s="94"/>
      <c r="BG232" s="217"/>
      <c r="BH232" s="94"/>
      <c r="BI232" s="217"/>
      <c r="BJ232" s="217"/>
      <c r="BK232" s="96"/>
      <c r="BL232" s="96"/>
      <c r="BQ232" s="96"/>
      <c r="BR232" s="96"/>
      <c r="BS232" s="96"/>
      <c r="BT232" s="96"/>
      <c r="BV232" s="96"/>
      <c r="BW232" s="72"/>
      <c r="BX232" s="72"/>
      <c r="CB232" s="98"/>
      <c r="CC232" s="99"/>
      <c r="CD232" s="99"/>
      <c r="CE232" s="84"/>
      <c r="CF232" s="84"/>
    </row>
    <row r="233" spans="1:84" ht="15" customHeight="1" x14ac:dyDescent="0.2">
      <c r="A233" s="74"/>
      <c r="B233" s="74"/>
      <c r="C233" s="49"/>
      <c r="D233" s="172"/>
      <c r="E233" s="215"/>
      <c r="F233" s="76"/>
      <c r="G233" s="119"/>
      <c r="H233" s="87"/>
      <c r="I233" s="77"/>
      <c r="J233" s="77"/>
      <c r="K233" s="88"/>
      <c r="L233" s="79"/>
      <c r="M233" s="216"/>
      <c r="N233" s="255"/>
      <c r="O233" s="255"/>
      <c r="P233" s="255"/>
      <c r="Q233" s="255"/>
      <c r="R233" s="81"/>
      <c r="S233" s="89"/>
      <c r="T233" s="76"/>
      <c r="U233" s="76"/>
      <c r="V233" s="79"/>
      <c r="W233" s="79"/>
      <c r="X233" s="304"/>
      <c r="Y233" s="305"/>
      <c r="Z233" s="78"/>
      <c r="AA233" s="81"/>
      <c r="AB233" s="81"/>
      <c r="AC233" s="306"/>
      <c r="AD233" s="306"/>
      <c r="AE233" s="79"/>
      <c r="AF233" s="307"/>
      <c r="AG233" s="307"/>
      <c r="AH233" s="308"/>
      <c r="AI233" s="309"/>
      <c r="AJ233" s="79"/>
      <c r="AK233" s="79"/>
      <c r="AL233" s="79"/>
      <c r="AM233" s="79"/>
      <c r="AN233" s="79"/>
      <c r="AO233" s="79"/>
      <c r="AP233" s="79"/>
      <c r="AQ233" s="79"/>
      <c r="AR233" s="79"/>
      <c r="AS233" s="79"/>
      <c r="AT233" s="79"/>
      <c r="AU233" s="79"/>
      <c r="AV233" s="79"/>
      <c r="AW233" s="79"/>
      <c r="AX233" s="79"/>
      <c r="AY233" s="79"/>
      <c r="AZ233" s="310"/>
      <c r="BA233" s="310"/>
      <c r="BB233" s="310"/>
      <c r="BC233" s="310"/>
      <c r="BD233" s="217"/>
      <c r="BE233" s="94"/>
      <c r="BF233" s="94"/>
      <c r="BG233" s="217"/>
      <c r="BH233" s="94"/>
      <c r="BI233" s="217"/>
      <c r="BJ233" s="217"/>
      <c r="BK233" s="96"/>
      <c r="BL233" s="96"/>
      <c r="BQ233" s="96"/>
      <c r="BR233" s="96"/>
      <c r="BS233" s="96"/>
      <c r="BT233" s="96"/>
      <c r="BV233" s="96"/>
      <c r="BW233" s="72"/>
      <c r="BX233" s="72"/>
      <c r="CB233" s="98"/>
      <c r="CC233" s="99"/>
      <c r="CD233" s="99"/>
      <c r="CE233" s="84"/>
      <c r="CF233" s="84"/>
    </row>
    <row r="234" spans="1:84" ht="30" customHeight="1" x14ac:dyDescent="0.25">
      <c r="A234" s="74"/>
      <c r="B234" s="74"/>
      <c r="C234" s="49"/>
      <c r="D234" s="172"/>
      <c r="E234" s="215"/>
      <c r="F234" s="76"/>
      <c r="G234" s="119"/>
      <c r="H234" s="87"/>
      <c r="I234" s="77"/>
      <c r="J234" s="77"/>
      <c r="K234" s="88"/>
      <c r="L234" s="79"/>
      <c r="M234" s="216"/>
      <c r="N234" s="255"/>
      <c r="O234" s="255"/>
      <c r="P234" s="255"/>
      <c r="Q234" s="255"/>
      <c r="R234" s="272"/>
      <c r="S234" s="89"/>
      <c r="T234" s="76"/>
      <c r="U234" s="76"/>
      <c r="V234" s="79"/>
      <c r="W234" s="79"/>
      <c r="X234" s="304"/>
      <c r="Y234" s="305"/>
      <c r="Z234" s="78"/>
      <c r="AA234" s="81"/>
      <c r="AB234" s="81"/>
      <c r="AC234" s="306"/>
      <c r="AD234" s="306"/>
      <c r="AE234" s="79"/>
      <c r="AF234" s="307"/>
      <c r="AG234" s="307"/>
      <c r="AH234" s="308"/>
      <c r="AI234" s="309"/>
      <c r="AJ234" s="79"/>
      <c r="AK234" s="79"/>
      <c r="AL234" s="79"/>
      <c r="AM234" s="79"/>
      <c r="AN234" s="79"/>
      <c r="AO234" s="79"/>
      <c r="AP234" s="79"/>
      <c r="AQ234" s="79"/>
      <c r="AR234" s="79"/>
      <c r="AS234" s="79"/>
      <c r="AT234" s="79"/>
      <c r="AU234" s="79"/>
      <c r="AV234" s="79"/>
      <c r="AW234" s="79"/>
      <c r="AX234" s="79"/>
      <c r="AY234" s="79"/>
      <c r="AZ234" s="310"/>
      <c r="BA234" s="310"/>
      <c r="BB234" s="310"/>
      <c r="BC234" s="310"/>
      <c r="BD234" s="217"/>
      <c r="BE234" s="94"/>
      <c r="BF234" s="94"/>
      <c r="BG234" s="217"/>
      <c r="BH234" s="94"/>
      <c r="BI234" s="217"/>
      <c r="BJ234" s="217"/>
      <c r="BK234" s="96"/>
      <c r="BL234" s="96"/>
      <c r="BQ234" s="96"/>
      <c r="BR234" s="96"/>
      <c r="BS234" s="96"/>
      <c r="BT234" s="96"/>
      <c r="BV234" s="96"/>
      <c r="BW234" s="72"/>
      <c r="BX234" s="72"/>
      <c r="CB234" s="98"/>
      <c r="CC234" s="99"/>
      <c r="CD234" s="99"/>
      <c r="CE234" s="84"/>
      <c r="CF234" s="84"/>
    </row>
    <row r="235" spans="1:84" ht="15.75" x14ac:dyDescent="0.25">
      <c r="A235" s="74"/>
      <c r="B235" s="74"/>
      <c r="C235" s="49"/>
      <c r="D235" s="172"/>
      <c r="E235" s="215"/>
      <c r="F235" s="215"/>
      <c r="G235" s="119"/>
      <c r="H235" s="87"/>
      <c r="I235" s="77"/>
      <c r="J235" s="77"/>
      <c r="K235" s="88"/>
      <c r="L235" s="79"/>
      <c r="M235" s="216"/>
      <c r="N235" s="255"/>
      <c r="O235" s="255"/>
      <c r="P235" s="255"/>
      <c r="Q235" s="255"/>
      <c r="R235" s="272"/>
      <c r="S235" s="89"/>
      <c r="T235" s="76"/>
      <c r="U235" s="76"/>
      <c r="V235" s="79"/>
      <c r="W235" s="79"/>
      <c r="X235" s="304"/>
      <c r="Y235" s="305"/>
      <c r="Z235" s="78"/>
      <c r="AA235" s="81"/>
      <c r="AB235" s="81"/>
      <c r="AC235" s="306"/>
      <c r="AD235" s="306"/>
      <c r="AE235" s="79"/>
      <c r="AF235" s="307"/>
      <c r="AG235" s="307"/>
      <c r="AH235" s="308"/>
      <c r="AI235" s="309"/>
      <c r="AJ235" s="79"/>
      <c r="AK235" s="79"/>
      <c r="AL235" s="79"/>
      <c r="AM235" s="79"/>
      <c r="AN235" s="79"/>
      <c r="AO235" s="79"/>
      <c r="AP235" s="79"/>
      <c r="AQ235" s="79"/>
      <c r="AR235" s="79"/>
      <c r="AS235" s="79"/>
      <c r="AT235" s="79"/>
      <c r="AU235" s="79"/>
      <c r="AV235" s="79"/>
      <c r="AW235" s="79"/>
      <c r="AX235" s="79"/>
      <c r="AY235" s="79"/>
      <c r="AZ235" s="310"/>
      <c r="BA235" s="310"/>
      <c r="BB235" s="310"/>
      <c r="BC235" s="310"/>
      <c r="BD235" s="217"/>
      <c r="BE235" s="94"/>
      <c r="BF235" s="94"/>
      <c r="BG235" s="217"/>
      <c r="BH235" s="94"/>
      <c r="BI235" s="217"/>
      <c r="BJ235" s="217"/>
      <c r="BK235" s="96"/>
      <c r="BL235" s="96"/>
      <c r="BQ235" s="96"/>
      <c r="BR235" s="96"/>
      <c r="BS235" s="96"/>
      <c r="BT235" s="96"/>
      <c r="BV235" s="96"/>
      <c r="BW235" s="72"/>
      <c r="BX235" s="72"/>
      <c r="CB235" s="98"/>
      <c r="CC235" s="99"/>
      <c r="CD235" s="99"/>
      <c r="CE235" s="84"/>
      <c r="CF235" s="84"/>
    </row>
    <row r="236" spans="1:84" ht="15.75" x14ac:dyDescent="0.25">
      <c r="A236" s="74"/>
      <c r="B236" s="74"/>
      <c r="C236" s="49"/>
      <c r="D236" s="172"/>
      <c r="E236" s="76"/>
      <c r="F236" s="76"/>
      <c r="G236" s="119"/>
      <c r="H236" s="87"/>
      <c r="I236" s="77"/>
      <c r="J236" s="77"/>
      <c r="K236" s="88"/>
      <c r="L236" s="79"/>
      <c r="M236" s="76"/>
      <c r="N236" s="255"/>
      <c r="O236" s="255"/>
      <c r="P236" s="255"/>
      <c r="Q236" s="255"/>
      <c r="R236" s="272"/>
      <c r="S236" s="89"/>
      <c r="T236" s="75"/>
      <c r="U236" s="75"/>
      <c r="V236" s="79"/>
      <c r="W236" s="79"/>
      <c r="X236" s="304"/>
      <c r="Y236" s="305"/>
      <c r="Z236" s="78"/>
      <c r="AA236" s="81"/>
      <c r="AB236" s="81"/>
      <c r="AC236" s="306"/>
      <c r="AD236" s="306"/>
      <c r="AE236" s="79"/>
      <c r="AF236" s="307"/>
      <c r="AG236" s="307"/>
      <c r="AH236" s="308"/>
      <c r="AI236" s="309"/>
      <c r="AJ236" s="79"/>
      <c r="AK236" s="79"/>
      <c r="AL236" s="79"/>
      <c r="AM236" s="79"/>
      <c r="AN236" s="79"/>
      <c r="AO236" s="79"/>
      <c r="AP236" s="79"/>
      <c r="AQ236" s="79"/>
      <c r="AR236" s="79"/>
      <c r="AS236" s="79"/>
      <c r="AT236" s="79"/>
      <c r="AU236" s="79"/>
      <c r="AV236" s="79"/>
      <c r="AW236" s="79"/>
      <c r="AX236" s="79"/>
      <c r="AY236" s="79"/>
      <c r="AZ236" s="310"/>
      <c r="BA236" s="310"/>
      <c r="BB236" s="310"/>
      <c r="BC236" s="310"/>
      <c r="BD236" s="217"/>
      <c r="BE236" s="94"/>
      <c r="BF236" s="94"/>
      <c r="BG236" s="217"/>
      <c r="BH236" s="94"/>
      <c r="BI236" s="217"/>
      <c r="BJ236" s="217"/>
      <c r="BK236" s="96"/>
      <c r="BL236" s="96"/>
      <c r="BQ236" s="96"/>
      <c r="BR236" s="96"/>
      <c r="BS236" s="96"/>
      <c r="BT236" s="96"/>
      <c r="BV236" s="96"/>
      <c r="BW236" s="72"/>
      <c r="BX236" s="72"/>
      <c r="CB236" s="98"/>
      <c r="CC236" s="99"/>
      <c r="CD236" s="99"/>
      <c r="CE236" s="84"/>
      <c r="CF236" s="84"/>
    </row>
    <row r="237" spans="1:84" ht="14.45" customHeight="1" x14ac:dyDescent="0.25">
      <c r="A237" s="74"/>
      <c r="B237" s="74"/>
      <c r="C237" s="49"/>
      <c r="D237" s="172"/>
      <c r="E237" s="290"/>
      <c r="F237" s="76"/>
      <c r="G237" s="119"/>
      <c r="H237" s="87"/>
      <c r="I237" s="77"/>
      <c r="J237" s="77"/>
      <c r="K237" s="88"/>
      <c r="L237" s="79"/>
      <c r="M237" s="76"/>
      <c r="N237" s="255"/>
      <c r="O237" s="255"/>
      <c r="P237" s="255"/>
      <c r="Q237" s="255"/>
      <c r="R237" s="272"/>
      <c r="S237" s="89"/>
      <c r="T237" s="75"/>
      <c r="U237" s="75"/>
      <c r="V237" s="79"/>
      <c r="W237" s="79"/>
      <c r="X237" s="304"/>
      <c r="Y237" s="305"/>
      <c r="Z237" s="78"/>
      <c r="AA237" s="81"/>
      <c r="AB237" s="81"/>
      <c r="AC237" s="306"/>
      <c r="AD237" s="306"/>
      <c r="AE237" s="79"/>
      <c r="AF237" s="307"/>
      <c r="AG237" s="307"/>
      <c r="AH237" s="308"/>
      <c r="AI237" s="309"/>
      <c r="AJ237" s="79"/>
      <c r="AK237" s="79"/>
      <c r="AL237" s="79"/>
      <c r="AM237" s="79"/>
      <c r="AN237" s="79"/>
      <c r="AO237" s="79"/>
      <c r="AP237" s="79"/>
      <c r="AQ237" s="79"/>
      <c r="AR237" s="79"/>
      <c r="AS237" s="79"/>
      <c r="AT237" s="79"/>
      <c r="AU237" s="79"/>
      <c r="AV237" s="79"/>
      <c r="AW237" s="79"/>
      <c r="AX237" s="79"/>
      <c r="AY237" s="79"/>
      <c r="AZ237" s="310"/>
      <c r="BA237" s="310"/>
      <c r="BB237" s="310"/>
      <c r="BC237" s="310"/>
      <c r="BD237" s="217"/>
      <c r="BE237" s="94"/>
      <c r="BF237" s="94"/>
      <c r="BG237" s="217"/>
      <c r="BH237" s="94"/>
      <c r="BI237" s="217"/>
      <c r="BJ237" s="217"/>
      <c r="BK237" s="96"/>
      <c r="BL237" s="96"/>
      <c r="BQ237" s="96"/>
      <c r="BR237" s="96"/>
      <c r="BS237" s="96"/>
      <c r="BT237" s="96"/>
      <c r="BV237" s="96"/>
      <c r="BW237" s="72"/>
      <c r="BX237" s="72"/>
      <c r="CB237" s="98"/>
      <c r="CC237" s="99"/>
      <c r="CD237" s="99"/>
      <c r="CE237" s="84"/>
      <c r="CF237" s="84"/>
    </row>
    <row r="238" spans="1:84" ht="15.75" x14ac:dyDescent="0.25">
      <c r="A238" s="74"/>
      <c r="B238" s="74"/>
      <c r="C238" s="49"/>
      <c r="D238" s="172"/>
      <c r="E238" s="76"/>
      <c r="F238" s="76"/>
      <c r="G238" s="119"/>
      <c r="H238" s="87"/>
      <c r="I238" s="77"/>
      <c r="J238" s="77"/>
      <c r="K238" s="88"/>
      <c r="L238" s="79"/>
      <c r="M238" s="76"/>
      <c r="N238" s="255"/>
      <c r="O238" s="255"/>
      <c r="P238" s="255"/>
      <c r="Q238" s="255"/>
      <c r="R238" s="272"/>
      <c r="S238" s="89"/>
      <c r="T238" s="75"/>
      <c r="U238" s="75"/>
      <c r="V238" s="79"/>
      <c r="W238" s="79"/>
      <c r="X238" s="304"/>
      <c r="Y238" s="305"/>
      <c r="Z238" s="78"/>
      <c r="AA238" s="81"/>
      <c r="AB238" s="81"/>
      <c r="AC238" s="306"/>
      <c r="AD238" s="306"/>
      <c r="AE238" s="79"/>
      <c r="AF238" s="307"/>
      <c r="AG238" s="307"/>
      <c r="AH238" s="308"/>
      <c r="AI238" s="309"/>
      <c r="AJ238" s="79"/>
      <c r="AK238" s="79"/>
      <c r="AL238" s="79"/>
      <c r="AM238" s="79"/>
      <c r="AN238" s="79"/>
      <c r="AO238" s="79"/>
      <c r="AP238" s="79"/>
      <c r="AQ238" s="79"/>
      <c r="AR238" s="79"/>
      <c r="AS238" s="79"/>
      <c r="AT238" s="79"/>
      <c r="AU238" s="79"/>
      <c r="AV238" s="79"/>
      <c r="AW238" s="79"/>
      <c r="AX238" s="79"/>
      <c r="AY238" s="79"/>
      <c r="AZ238" s="310"/>
      <c r="BA238" s="310"/>
      <c r="BB238" s="310"/>
      <c r="BC238" s="310"/>
      <c r="BD238" s="217"/>
      <c r="BE238" s="94"/>
      <c r="BF238" s="94"/>
      <c r="BG238" s="217"/>
      <c r="BH238" s="94"/>
      <c r="BI238" s="217"/>
      <c r="BJ238" s="217"/>
      <c r="BK238" s="96"/>
      <c r="BL238" s="96"/>
      <c r="BQ238" s="96"/>
      <c r="BR238" s="96"/>
      <c r="BS238" s="96"/>
      <c r="BT238" s="96"/>
      <c r="BV238" s="96"/>
      <c r="BW238" s="72"/>
      <c r="BX238" s="72"/>
      <c r="CB238" s="98"/>
      <c r="CC238" s="99"/>
      <c r="CD238" s="99"/>
      <c r="CE238" s="84"/>
      <c r="CF238" s="84"/>
    </row>
    <row r="239" spans="1:84" ht="15.75" x14ac:dyDescent="0.25">
      <c r="A239" s="74"/>
      <c r="B239" s="74"/>
      <c r="C239" s="49"/>
      <c r="D239" s="172"/>
      <c r="E239" s="76"/>
      <c r="F239" s="76"/>
      <c r="G239" s="119"/>
      <c r="H239" s="87"/>
      <c r="I239" s="77"/>
      <c r="J239" s="77"/>
      <c r="K239" s="88"/>
      <c r="L239" s="79"/>
      <c r="M239" s="76"/>
      <c r="N239" s="255"/>
      <c r="O239" s="255"/>
      <c r="P239" s="255"/>
      <c r="Q239" s="255"/>
      <c r="R239" s="272"/>
      <c r="S239" s="89"/>
      <c r="T239" s="75"/>
      <c r="U239" s="75"/>
      <c r="V239" s="79"/>
      <c r="W239" s="79"/>
      <c r="X239" s="304"/>
      <c r="Y239" s="305"/>
      <c r="Z239" s="78"/>
      <c r="AA239" s="81"/>
      <c r="AB239" s="81"/>
      <c r="AC239" s="306"/>
      <c r="AD239" s="306"/>
      <c r="AE239" s="79"/>
      <c r="AF239" s="307"/>
      <c r="AG239" s="307"/>
      <c r="AH239" s="308"/>
      <c r="AI239" s="309"/>
      <c r="AJ239" s="79"/>
      <c r="AK239" s="79"/>
      <c r="AL239" s="79"/>
      <c r="AM239" s="79"/>
      <c r="AN239" s="79"/>
      <c r="AO239" s="79"/>
      <c r="AP239" s="79"/>
      <c r="AQ239" s="79"/>
      <c r="AR239" s="79"/>
      <c r="AS239" s="79"/>
      <c r="AT239" s="79"/>
      <c r="AU239" s="79"/>
      <c r="AV239" s="79"/>
      <c r="AW239" s="79"/>
      <c r="AX239" s="79"/>
      <c r="AY239" s="79"/>
      <c r="AZ239" s="310"/>
      <c r="BA239" s="310"/>
      <c r="BB239" s="310"/>
      <c r="BC239" s="310"/>
      <c r="BD239" s="217"/>
      <c r="BE239" s="94"/>
      <c r="BF239" s="94"/>
      <c r="BG239" s="217"/>
      <c r="BH239" s="94"/>
      <c r="BI239" s="217"/>
      <c r="BJ239" s="217"/>
      <c r="BK239" s="96"/>
      <c r="BL239" s="96"/>
      <c r="BQ239" s="96"/>
      <c r="BR239" s="96"/>
      <c r="BS239" s="96"/>
      <c r="BT239" s="96"/>
      <c r="BV239" s="96"/>
      <c r="BW239" s="72"/>
      <c r="BX239" s="72"/>
      <c r="CB239" s="98"/>
      <c r="CC239" s="99"/>
      <c r="CD239" s="99"/>
      <c r="CE239" s="84"/>
      <c r="CF239" s="84"/>
    </row>
    <row r="240" spans="1:84" ht="15.75" x14ac:dyDescent="0.25">
      <c r="A240" s="74"/>
      <c r="B240" s="74"/>
      <c r="C240" s="49"/>
      <c r="D240" s="172"/>
      <c r="E240" s="76"/>
      <c r="F240" s="76"/>
      <c r="G240" s="119"/>
      <c r="H240" s="87"/>
      <c r="I240" s="77"/>
      <c r="J240" s="77"/>
      <c r="K240" s="88"/>
      <c r="L240" s="79"/>
      <c r="M240" s="76"/>
      <c r="N240" s="255"/>
      <c r="O240" s="255"/>
      <c r="P240" s="255"/>
      <c r="Q240" s="255"/>
      <c r="R240" s="272"/>
      <c r="S240" s="89"/>
      <c r="T240" s="75"/>
      <c r="U240" s="75"/>
      <c r="V240" s="79"/>
      <c r="W240" s="79"/>
      <c r="X240" s="304"/>
      <c r="Y240" s="305"/>
      <c r="Z240" s="78"/>
      <c r="AA240" s="81"/>
      <c r="AB240" s="81"/>
      <c r="AC240" s="306"/>
      <c r="AD240" s="306"/>
      <c r="AE240" s="79"/>
      <c r="AF240" s="307"/>
      <c r="AG240" s="307"/>
      <c r="AH240" s="308"/>
      <c r="AI240" s="309"/>
      <c r="AJ240" s="79"/>
      <c r="AK240" s="79"/>
      <c r="AL240" s="79"/>
      <c r="AM240" s="79"/>
      <c r="AN240" s="79"/>
      <c r="AO240" s="79"/>
      <c r="AP240" s="79"/>
      <c r="AQ240" s="79"/>
      <c r="AR240" s="79"/>
      <c r="AS240" s="79"/>
      <c r="AT240" s="79"/>
      <c r="AU240" s="79"/>
      <c r="AV240" s="79"/>
      <c r="AW240" s="79"/>
      <c r="AX240" s="79"/>
      <c r="AY240" s="79"/>
      <c r="AZ240" s="310"/>
      <c r="BA240" s="310"/>
      <c r="BB240" s="310"/>
      <c r="BC240" s="310"/>
      <c r="BD240" s="217"/>
      <c r="BE240" s="94"/>
      <c r="BF240" s="94"/>
      <c r="BG240" s="217"/>
      <c r="BH240" s="94"/>
      <c r="BI240" s="217"/>
      <c r="BJ240" s="217"/>
      <c r="BK240" s="96"/>
      <c r="BL240" s="96"/>
      <c r="BQ240" s="96"/>
      <c r="BR240" s="96"/>
      <c r="BS240" s="96"/>
      <c r="BT240" s="96"/>
      <c r="BV240" s="96"/>
      <c r="BW240" s="72"/>
      <c r="BX240" s="72"/>
      <c r="CB240" s="98"/>
      <c r="CC240" s="99"/>
      <c r="CD240" s="99"/>
      <c r="CE240" s="84"/>
      <c r="CF240" s="84"/>
    </row>
    <row r="241" spans="1:84" ht="15.75" x14ac:dyDescent="0.25">
      <c r="A241" s="74"/>
      <c r="B241" s="74"/>
      <c r="C241" s="49"/>
      <c r="D241" s="172"/>
      <c r="E241" s="76"/>
      <c r="F241" s="76"/>
      <c r="G241" s="119"/>
      <c r="H241" s="87"/>
      <c r="I241" s="77"/>
      <c r="J241" s="77"/>
      <c r="K241" s="88"/>
      <c r="L241" s="79"/>
      <c r="M241" s="76"/>
      <c r="N241" s="255"/>
      <c r="O241" s="255"/>
      <c r="P241" s="255"/>
      <c r="Q241" s="255"/>
      <c r="R241" s="272"/>
      <c r="S241" s="89"/>
      <c r="T241" s="76"/>
      <c r="U241" s="76"/>
      <c r="V241" s="79"/>
      <c r="W241" s="79"/>
      <c r="X241" s="304"/>
      <c r="Y241" s="305"/>
      <c r="Z241" s="78"/>
      <c r="AA241" s="81"/>
      <c r="AB241" s="81"/>
      <c r="AC241" s="306"/>
      <c r="AD241" s="306"/>
      <c r="AE241" s="79"/>
      <c r="AF241" s="307"/>
      <c r="AG241" s="307"/>
      <c r="AH241" s="308"/>
      <c r="AI241" s="309"/>
      <c r="AJ241" s="79"/>
      <c r="AK241" s="79"/>
      <c r="AL241" s="79"/>
      <c r="AM241" s="79"/>
      <c r="AN241" s="79"/>
      <c r="AO241" s="79"/>
      <c r="AP241" s="79"/>
      <c r="AQ241" s="79"/>
      <c r="AR241" s="79"/>
      <c r="AS241" s="79"/>
      <c r="AT241" s="79"/>
      <c r="AU241" s="79"/>
      <c r="AV241" s="79"/>
      <c r="AW241" s="79"/>
      <c r="AX241" s="79"/>
      <c r="AY241" s="79"/>
      <c r="AZ241" s="310"/>
      <c r="BA241" s="310"/>
      <c r="BB241" s="310"/>
      <c r="BC241" s="310"/>
      <c r="BD241" s="217"/>
      <c r="BE241" s="94"/>
      <c r="BF241" s="94"/>
      <c r="BG241" s="217"/>
      <c r="BH241" s="94"/>
      <c r="BI241" s="217"/>
      <c r="BJ241" s="217"/>
      <c r="BK241" s="96"/>
      <c r="BL241" s="96"/>
      <c r="BQ241" s="96"/>
      <c r="BR241" s="96"/>
      <c r="BS241" s="96"/>
      <c r="BT241" s="96"/>
      <c r="BV241" s="96"/>
      <c r="BW241" s="72"/>
      <c r="BX241" s="72"/>
      <c r="CB241" s="98"/>
      <c r="CC241" s="99"/>
      <c r="CD241" s="99"/>
      <c r="CE241" s="84"/>
      <c r="CF241" s="84"/>
    </row>
    <row r="242" spans="1:84" ht="15.75" x14ac:dyDescent="0.25">
      <c r="A242" s="74"/>
      <c r="B242" s="74"/>
      <c r="C242" s="49"/>
      <c r="D242" s="172"/>
      <c r="E242" s="76"/>
      <c r="F242" s="76"/>
      <c r="G242" s="119"/>
      <c r="H242" s="87"/>
      <c r="I242" s="77"/>
      <c r="J242" s="77"/>
      <c r="K242" s="88"/>
      <c r="L242" s="79"/>
      <c r="M242" s="76"/>
      <c r="N242" s="255"/>
      <c r="O242" s="255"/>
      <c r="P242" s="255"/>
      <c r="Q242" s="255"/>
      <c r="R242" s="272"/>
      <c r="S242" s="89"/>
      <c r="T242" s="76"/>
      <c r="U242" s="76"/>
      <c r="V242" s="79"/>
      <c r="W242" s="79"/>
      <c r="X242" s="304"/>
      <c r="Y242" s="305"/>
      <c r="Z242" s="78"/>
      <c r="AA242" s="81"/>
      <c r="AB242" s="81"/>
      <c r="AC242" s="306"/>
      <c r="AD242" s="306"/>
      <c r="AE242" s="79"/>
      <c r="AF242" s="307"/>
      <c r="AG242" s="307"/>
      <c r="AH242" s="308"/>
      <c r="AI242" s="309"/>
      <c r="AJ242" s="79"/>
      <c r="AK242" s="79"/>
      <c r="AL242" s="79"/>
      <c r="AM242" s="79"/>
      <c r="AN242" s="79"/>
      <c r="AO242" s="79"/>
      <c r="AP242" s="79"/>
      <c r="AQ242" s="79"/>
      <c r="AR242" s="79"/>
      <c r="AS242" s="79"/>
      <c r="AT242" s="79"/>
      <c r="AU242" s="79"/>
      <c r="AV242" s="79"/>
      <c r="AW242" s="79"/>
      <c r="AX242" s="79"/>
      <c r="AY242" s="79"/>
      <c r="AZ242" s="310"/>
      <c r="BA242" s="310"/>
      <c r="BB242" s="310"/>
      <c r="BC242" s="310"/>
      <c r="BD242" s="217"/>
      <c r="BE242" s="94"/>
      <c r="BF242" s="94"/>
      <c r="BG242" s="217"/>
      <c r="BH242" s="94"/>
      <c r="BI242" s="217"/>
      <c r="BJ242" s="217"/>
      <c r="BK242" s="96"/>
      <c r="BL242" s="96"/>
      <c r="BQ242" s="96"/>
      <c r="BR242" s="96"/>
      <c r="BS242" s="96"/>
      <c r="BT242" s="96"/>
      <c r="BV242" s="96"/>
      <c r="BW242" s="72"/>
      <c r="BX242" s="72"/>
      <c r="CB242" s="98"/>
      <c r="CC242" s="99"/>
      <c r="CD242" s="99"/>
      <c r="CE242" s="84"/>
      <c r="CF242" s="84"/>
    </row>
    <row r="243" spans="1:84" ht="15.75" customHeight="1" x14ac:dyDescent="0.25">
      <c r="A243" s="74"/>
      <c r="B243" s="74"/>
      <c r="C243" s="49"/>
      <c r="D243" s="172"/>
      <c r="E243" s="76"/>
      <c r="F243" s="76"/>
      <c r="G243" s="119"/>
      <c r="H243" s="87"/>
      <c r="I243" s="77"/>
      <c r="J243" s="77"/>
      <c r="K243" s="88"/>
      <c r="L243" s="79"/>
      <c r="M243" s="76"/>
      <c r="N243" s="255"/>
      <c r="O243" s="255"/>
      <c r="P243" s="255"/>
      <c r="Q243" s="255"/>
      <c r="R243" s="272"/>
      <c r="S243" s="89"/>
      <c r="T243" s="76"/>
      <c r="U243" s="76"/>
      <c r="V243" s="79"/>
      <c r="W243" s="79"/>
      <c r="X243" s="304"/>
      <c r="Y243" s="305"/>
      <c r="Z243" s="78"/>
      <c r="AA243" s="81"/>
      <c r="AB243" s="81"/>
      <c r="AC243" s="306"/>
      <c r="AD243" s="306"/>
      <c r="AE243" s="79"/>
      <c r="AF243" s="307"/>
      <c r="AG243" s="307"/>
      <c r="AH243" s="308"/>
      <c r="AI243" s="309"/>
      <c r="AJ243" s="79"/>
      <c r="AK243" s="79"/>
      <c r="AL243" s="79"/>
      <c r="AM243" s="79"/>
      <c r="AN243" s="79"/>
      <c r="AO243" s="79"/>
      <c r="AP243" s="79"/>
      <c r="AQ243" s="79"/>
      <c r="AR243" s="79"/>
      <c r="AS243" s="79"/>
      <c r="AT243" s="79"/>
      <c r="AU243" s="79"/>
      <c r="AV243" s="79"/>
      <c r="AW243" s="79"/>
      <c r="AX243" s="79"/>
      <c r="AY243" s="79"/>
      <c r="AZ243" s="310"/>
      <c r="BA243" s="310"/>
      <c r="BB243" s="310"/>
      <c r="BC243" s="310"/>
      <c r="BD243" s="217"/>
      <c r="BE243" s="94"/>
      <c r="BF243" s="94"/>
      <c r="BG243" s="217"/>
      <c r="BH243" s="94"/>
      <c r="BI243" s="217"/>
      <c r="BJ243" s="217"/>
      <c r="BK243" s="96"/>
      <c r="BL243" s="96"/>
      <c r="BQ243" s="96"/>
      <c r="BR243" s="96"/>
      <c r="BS243" s="96"/>
      <c r="BT243" s="96"/>
      <c r="BV243" s="96"/>
      <c r="BW243" s="72"/>
      <c r="BX243" s="72"/>
      <c r="CB243" s="98"/>
      <c r="CC243" s="99"/>
      <c r="CD243" s="99"/>
      <c r="CE243" s="84"/>
      <c r="CF243" s="84"/>
    </row>
    <row r="244" spans="1:84" ht="14.45" customHeight="1" x14ac:dyDescent="0.25">
      <c r="A244" s="74"/>
      <c r="B244" s="74"/>
      <c r="C244" s="49"/>
      <c r="D244" s="172"/>
      <c r="E244" s="76"/>
      <c r="F244" s="76"/>
      <c r="G244" s="119"/>
      <c r="H244" s="87"/>
      <c r="I244" s="77"/>
      <c r="J244" s="77"/>
      <c r="K244" s="88"/>
      <c r="L244" s="79"/>
      <c r="M244" s="76"/>
      <c r="N244" s="255"/>
      <c r="O244" s="255"/>
      <c r="P244" s="255"/>
      <c r="Q244" s="255"/>
      <c r="R244" s="272"/>
      <c r="S244" s="89"/>
      <c r="T244" s="76"/>
      <c r="U244" s="76"/>
      <c r="V244" s="79"/>
      <c r="W244" s="79"/>
      <c r="X244" s="304"/>
      <c r="Y244" s="305"/>
      <c r="Z244" s="78"/>
      <c r="AA244" s="81"/>
      <c r="AB244" s="81"/>
      <c r="AC244" s="306"/>
      <c r="AD244" s="306"/>
      <c r="AE244" s="79"/>
      <c r="AF244" s="307"/>
      <c r="AG244" s="307"/>
      <c r="AH244" s="308"/>
      <c r="AI244" s="309"/>
      <c r="AJ244" s="79"/>
      <c r="AK244" s="79"/>
      <c r="AL244" s="79"/>
      <c r="AM244" s="79"/>
      <c r="AN244" s="79"/>
      <c r="AO244" s="79"/>
      <c r="AP244" s="79"/>
      <c r="AQ244" s="79"/>
      <c r="AR244" s="79"/>
      <c r="AS244" s="79"/>
      <c r="AT244" s="79"/>
      <c r="AU244" s="79"/>
      <c r="AV244" s="79"/>
      <c r="AW244" s="79"/>
      <c r="AX244" s="79"/>
      <c r="AY244" s="79"/>
      <c r="AZ244" s="310"/>
      <c r="BA244" s="310"/>
      <c r="BB244" s="310"/>
      <c r="BC244" s="310"/>
      <c r="BD244" s="217"/>
      <c r="BE244" s="94"/>
      <c r="BF244" s="94"/>
      <c r="BG244" s="217"/>
      <c r="BH244" s="94"/>
      <c r="BI244" s="217"/>
      <c r="BJ244" s="217"/>
      <c r="BK244" s="96"/>
      <c r="BL244" s="96"/>
      <c r="BQ244" s="96"/>
      <c r="BR244" s="96"/>
      <c r="BS244" s="96"/>
      <c r="BT244" s="96"/>
      <c r="BV244" s="96"/>
      <c r="BW244" s="72"/>
      <c r="BX244" s="72"/>
      <c r="CB244" s="98"/>
      <c r="CC244" s="99"/>
      <c r="CD244" s="99"/>
      <c r="CE244" s="84"/>
      <c r="CF244" s="84"/>
    </row>
    <row r="245" spans="1:84" ht="15.75" x14ac:dyDescent="0.25">
      <c r="A245" s="74"/>
      <c r="B245" s="74"/>
      <c r="C245" s="49"/>
      <c r="D245" s="172"/>
      <c r="E245" s="76"/>
      <c r="F245" s="97"/>
      <c r="G245" s="218"/>
      <c r="H245" s="87"/>
      <c r="I245" s="77"/>
      <c r="J245" s="77"/>
      <c r="K245" s="88"/>
      <c r="L245" s="79"/>
      <c r="M245" s="76"/>
      <c r="N245" s="255"/>
      <c r="O245" s="255"/>
      <c r="P245" s="255"/>
      <c r="Q245" s="255"/>
      <c r="R245" s="272"/>
      <c r="S245" s="89"/>
      <c r="T245" s="76"/>
      <c r="U245" s="76"/>
      <c r="V245" s="79"/>
      <c r="W245" s="79"/>
      <c r="X245" s="304"/>
      <c r="Y245" s="305"/>
      <c r="Z245" s="78"/>
      <c r="AA245" s="81"/>
      <c r="AB245" s="81"/>
      <c r="AC245" s="306"/>
      <c r="AD245" s="306"/>
      <c r="AE245" s="79"/>
      <c r="AF245" s="307"/>
      <c r="AG245" s="307"/>
      <c r="AH245" s="308"/>
      <c r="AI245" s="309"/>
      <c r="AJ245" s="79"/>
      <c r="AK245" s="79"/>
      <c r="AL245" s="79"/>
      <c r="AM245" s="79"/>
      <c r="AN245" s="79"/>
      <c r="AO245" s="79"/>
      <c r="AP245" s="79"/>
      <c r="AQ245" s="79"/>
      <c r="AR245" s="79"/>
      <c r="AS245" s="79"/>
      <c r="AT245" s="79"/>
      <c r="AU245" s="79"/>
      <c r="AV245" s="79"/>
      <c r="AW245" s="79"/>
      <c r="AX245" s="79"/>
      <c r="AY245" s="79"/>
      <c r="AZ245" s="310"/>
      <c r="BA245" s="310"/>
      <c r="BB245" s="310"/>
      <c r="BC245" s="310"/>
      <c r="BD245" s="217"/>
      <c r="BE245" s="94"/>
      <c r="BF245" s="94"/>
      <c r="BG245" s="217"/>
      <c r="BH245" s="94"/>
      <c r="BI245" s="217"/>
      <c r="BJ245" s="217"/>
      <c r="BK245" s="96"/>
      <c r="BL245" s="96"/>
      <c r="BQ245" s="96"/>
      <c r="BR245" s="96"/>
      <c r="BS245" s="96"/>
      <c r="BT245" s="96"/>
      <c r="BV245" s="96"/>
      <c r="BW245" s="72"/>
      <c r="BX245" s="72"/>
      <c r="CB245" s="98"/>
      <c r="CC245" s="99"/>
      <c r="CD245" s="99"/>
      <c r="CE245" s="84"/>
      <c r="CF245" s="84"/>
    </row>
    <row r="246" spans="1:84" ht="15.75" x14ac:dyDescent="0.25">
      <c r="A246" s="74"/>
      <c r="B246" s="74"/>
      <c r="C246" s="49"/>
      <c r="D246" s="172"/>
      <c r="E246" s="76"/>
      <c r="F246" s="76"/>
      <c r="G246" s="119"/>
      <c r="H246" s="87"/>
      <c r="I246" s="77"/>
      <c r="J246" s="77"/>
      <c r="K246" s="88"/>
      <c r="L246" s="79"/>
      <c r="M246" s="76"/>
      <c r="N246" s="255"/>
      <c r="O246" s="255"/>
      <c r="P246" s="255"/>
      <c r="Q246" s="255"/>
      <c r="R246" s="272"/>
      <c r="S246" s="89"/>
      <c r="T246" s="75"/>
      <c r="U246" s="75"/>
      <c r="V246" s="79"/>
      <c r="W246" s="79"/>
      <c r="X246" s="304"/>
      <c r="Y246" s="305"/>
      <c r="Z246" s="78"/>
      <c r="AA246" s="81"/>
      <c r="AB246" s="81"/>
      <c r="AC246" s="306"/>
      <c r="AD246" s="306"/>
      <c r="AE246" s="79"/>
      <c r="AF246" s="307"/>
      <c r="AG246" s="307"/>
      <c r="AH246" s="308"/>
      <c r="AI246" s="309"/>
      <c r="AJ246" s="79"/>
      <c r="AK246" s="79"/>
      <c r="AL246" s="79"/>
      <c r="AM246" s="79"/>
      <c r="AN246" s="79"/>
      <c r="AO246" s="79"/>
      <c r="AP246" s="79"/>
      <c r="AQ246" s="79"/>
      <c r="AR246" s="79"/>
      <c r="AS246" s="79"/>
      <c r="AT246" s="79"/>
      <c r="AU246" s="79"/>
      <c r="AV246" s="79"/>
      <c r="AW246" s="79"/>
      <c r="AX246" s="79"/>
      <c r="AY246" s="79"/>
      <c r="AZ246" s="310"/>
      <c r="BA246" s="310"/>
      <c r="BB246" s="310"/>
      <c r="BC246" s="310"/>
      <c r="BD246" s="217"/>
      <c r="BE246" s="94"/>
      <c r="BF246" s="94"/>
      <c r="BG246" s="217"/>
      <c r="BH246" s="94"/>
      <c r="BI246" s="217"/>
      <c r="BJ246" s="217"/>
      <c r="BK246" s="96"/>
      <c r="BL246" s="96"/>
      <c r="BQ246" s="96"/>
      <c r="BR246" s="96"/>
      <c r="BS246" s="96"/>
      <c r="BT246" s="96"/>
      <c r="BV246" s="96"/>
      <c r="BW246" s="72"/>
      <c r="BX246" s="72"/>
      <c r="CB246" s="98"/>
      <c r="CC246" s="99"/>
      <c r="CD246" s="99"/>
      <c r="CE246" s="84"/>
      <c r="CF246" s="84"/>
    </row>
    <row r="247" spans="1:84" ht="15" customHeight="1" x14ac:dyDescent="0.2">
      <c r="A247" s="74"/>
      <c r="B247" s="74"/>
      <c r="C247" s="49"/>
      <c r="D247" s="172"/>
      <c r="E247" s="215"/>
      <c r="F247" s="76"/>
      <c r="G247" s="119"/>
      <c r="H247" s="87"/>
      <c r="I247" s="77"/>
      <c r="J247" s="77"/>
      <c r="K247" s="88"/>
      <c r="L247" s="79"/>
      <c r="M247" s="216"/>
      <c r="N247" s="255"/>
      <c r="O247" s="255"/>
      <c r="P247" s="255"/>
      <c r="Q247" s="255"/>
      <c r="R247" s="81"/>
      <c r="S247" s="89"/>
      <c r="T247" s="76"/>
      <c r="U247" s="76"/>
      <c r="V247" s="79"/>
      <c r="W247" s="79"/>
      <c r="X247" s="304"/>
      <c r="Y247" s="305"/>
      <c r="Z247" s="78"/>
      <c r="AA247" s="81"/>
      <c r="AB247" s="81"/>
      <c r="AC247" s="306"/>
      <c r="AD247" s="306"/>
      <c r="AE247" s="79"/>
      <c r="AF247" s="307"/>
      <c r="AG247" s="307"/>
      <c r="AH247" s="308"/>
      <c r="AI247" s="309"/>
      <c r="AJ247" s="79"/>
      <c r="AK247" s="79"/>
      <c r="AL247" s="79"/>
      <c r="AM247" s="79"/>
      <c r="AN247" s="79"/>
      <c r="AO247" s="79"/>
      <c r="AP247" s="79"/>
      <c r="AQ247" s="79"/>
      <c r="AR247" s="79"/>
      <c r="AS247" s="79"/>
      <c r="AT247" s="79"/>
      <c r="AU247" s="79"/>
      <c r="AV247" s="79"/>
      <c r="AW247" s="79"/>
      <c r="AX247" s="79"/>
      <c r="AY247" s="79"/>
      <c r="AZ247" s="310"/>
      <c r="BA247" s="310"/>
      <c r="BB247" s="310"/>
      <c r="BC247" s="310"/>
      <c r="BD247" s="217"/>
      <c r="BE247" s="94"/>
      <c r="BF247" s="94"/>
      <c r="BG247" s="217"/>
      <c r="BH247" s="94"/>
      <c r="BI247" s="217"/>
      <c r="BJ247" s="217"/>
      <c r="BK247" s="96"/>
      <c r="BL247" s="96"/>
      <c r="BQ247" s="96"/>
      <c r="BR247" s="96"/>
      <c r="BS247" s="96"/>
      <c r="BT247" s="96"/>
      <c r="BV247" s="96"/>
      <c r="BW247" s="72"/>
      <c r="BX247" s="72"/>
      <c r="CB247" s="98"/>
      <c r="CC247" s="99"/>
      <c r="CD247" s="99"/>
      <c r="CE247" s="84"/>
      <c r="CF247" s="84"/>
    </row>
    <row r="248" spans="1:84" x14ac:dyDescent="0.2">
      <c r="A248" s="74"/>
      <c r="B248" s="74"/>
      <c r="C248" s="49"/>
      <c r="D248" s="172"/>
      <c r="E248" s="215"/>
      <c r="F248" s="76"/>
      <c r="G248" s="119"/>
      <c r="H248" s="87"/>
      <c r="I248" s="77"/>
      <c r="J248" s="77"/>
      <c r="K248" s="88"/>
      <c r="L248" s="79"/>
      <c r="M248" s="216"/>
      <c r="N248" s="255"/>
      <c r="O248" s="255"/>
      <c r="P248" s="255"/>
      <c r="Q248" s="255"/>
      <c r="R248" s="81"/>
      <c r="S248" s="89"/>
      <c r="T248" s="76"/>
      <c r="U248" s="76"/>
      <c r="V248" s="79"/>
      <c r="W248" s="79"/>
      <c r="X248" s="304"/>
      <c r="Y248" s="305"/>
      <c r="Z248" s="78"/>
      <c r="AA248" s="81"/>
      <c r="AB248" s="81"/>
      <c r="AC248" s="306"/>
      <c r="AD248" s="306"/>
      <c r="AE248" s="79"/>
      <c r="AF248" s="307"/>
      <c r="AG248" s="307"/>
      <c r="AH248" s="308"/>
      <c r="AI248" s="309"/>
      <c r="AJ248" s="79"/>
      <c r="AK248" s="79"/>
      <c r="AL248" s="79"/>
      <c r="AM248" s="79"/>
      <c r="AN248" s="79"/>
      <c r="AO248" s="79"/>
      <c r="AP248" s="79"/>
      <c r="AQ248" s="79"/>
      <c r="AR248" s="79"/>
      <c r="AS248" s="79"/>
      <c r="AT248" s="79"/>
      <c r="AU248" s="79"/>
      <c r="AV248" s="79"/>
      <c r="AW248" s="79"/>
      <c r="AX248" s="79"/>
      <c r="AY248" s="79"/>
      <c r="AZ248" s="310"/>
      <c r="BA248" s="310"/>
      <c r="BB248" s="310"/>
      <c r="BC248" s="310"/>
      <c r="BD248" s="217"/>
      <c r="BE248" s="94"/>
      <c r="BF248" s="94"/>
      <c r="BG248" s="217"/>
      <c r="BH248" s="94"/>
      <c r="BI248" s="217"/>
      <c r="BJ248" s="217"/>
      <c r="BK248" s="96"/>
      <c r="BL248" s="96"/>
      <c r="BQ248" s="96"/>
      <c r="BR248" s="96"/>
      <c r="BS248" s="96"/>
      <c r="BT248" s="96"/>
      <c r="BV248" s="96"/>
      <c r="BW248" s="72"/>
      <c r="BX248" s="72"/>
      <c r="CB248" s="98"/>
      <c r="CC248" s="99"/>
      <c r="CD248" s="99"/>
      <c r="CE248" s="84"/>
      <c r="CF248" s="84"/>
    </row>
    <row r="249" spans="1:84" ht="29.1" customHeight="1" x14ac:dyDescent="0.25">
      <c r="A249" s="74"/>
      <c r="B249" s="74"/>
      <c r="C249" s="49"/>
      <c r="D249" s="172"/>
      <c r="E249" s="76"/>
      <c r="F249" s="76"/>
      <c r="G249" s="218"/>
      <c r="H249" s="87"/>
      <c r="I249" s="77"/>
      <c r="J249" s="100"/>
      <c r="K249" s="88"/>
      <c r="L249" s="77"/>
      <c r="M249" s="80"/>
      <c r="N249" s="255"/>
      <c r="O249" s="255"/>
      <c r="P249" s="255"/>
      <c r="Q249" s="255"/>
      <c r="R249" s="81"/>
      <c r="S249" s="89"/>
      <c r="T249" s="76"/>
      <c r="U249" s="76"/>
      <c r="V249" s="79"/>
      <c r="W249" s="79"/>
      <c r="X249" s="304"/>
      <c r="Y249" s="305"/>
      <c r="Z249" s="78"/>
      <c r="AA249" s="81"/>
      <c r="AB249" s="81"/>
      <c r="AC249" s="306"/>
      <c r="AD249" s="306"/>
      <c r="AE249" s="79"/>
      <c r="AF249" s="307"/>
      <c r="AG249" s="307"/>
      <c r="AH249" s="308"/>
      <c r="AI249" s="309"/>
      <c r="AJ249" s="79"/>
      <c r="AK249" s="79"/>
      <c r="AL249" s="79"/>
      <c r="AM249" s="79"/>
      <c r="AN249" s="79"/>
      <c r="AO249" s="79"/>
      <c r="AP249" s="79"/>
      <c r="AQ249" s="79"/>
      <c r="AR249" s="79"/>
      <c r="AS249" s="79"/>
      <c r="AT249" s="79"/>
      <c r="AU249" s="79"/>
      <c r="AV249" s="79"/>
      <c r="AW249" s="79"/>
      <c r="AX249" s="79"/>
      <c r="AY249" s="79"/>
      <c r="AZ249" s="310"/>
      <c r="BA249" s="310"/>
      <c r="BB249" s="310"/>
      <c r="BC249" s="310"/>
      <c r="BD249" s="217"/>
      <c r="BE249" s="94"/>
      <c r="BF249" s="94"/>
      <c r="BG249" s="217"/>
      <c r="BH249" s="94"/>
      <c r="BI249" s="217"/>
      <c r="BJ249" s="217"/>
      <c r="BK249" s="96"/>
      <c r="BL249" s="96"/>
      <c r="BQ249" s="96"/>
      <c r="BR249" s="96"/>
      <c r="BS249" s="96"/>
      <c r="BT249" s="96"/>
      <c r="BV249" s="96"/>
      <c r="BW249" s="72"/>
      <c r="BX249" s="72"/>
      <c r="CB249" s="98"/>
      <c r="CC249" s="99"/>
      <c r="CD249" s="99"/>
      <c r="CE249" s="84"/>
      <c r="CF249" s="84"/>
    </row>
    <row r="250" spans="1:84" x14ac:dyDescent="0.2">
      <c r="A250" s="74"/>
      <c r="B250" s="74"/>
      <c r="C250" s="49"/>
      <c r="D250" s="172"/>
      <c r="E250" s="129"/>
      <c r="F250" s="126"/>
      <c r="G250" s="119"/>
      <c r="H250" s="87"/>
      <c r="I250" s="77"/>
      <c r="J250" s="77"/>
      <c r="K250" s="88"/>
      <c r="L250" s="79"/>
      <c r="M250" s="80"/>
      <c r="N250" s="255"/>
      <c r="O250" s="255"/>
      <c r="P250" s="255"/>
      <c r="Q250" s="255"/>
      <c r="R250" s="81"/>
      <c r="S250" s="89"/>
      <c r="T250" s="76"/>
      <c r="U250" s="76"/>
      <c r="V250" s="79"/>
      <c r="W250" s="79"/>
      <c r="X250" s="304"/>
      <c r="Y250" s="305"/>
      <c r="Z250" s="78"/>
      <c r="AA250" s="81"/>
      <c r="AB250" s="81"/>
      <c r="AC250" s="306"/>
      <c r="AD250" s="306"/>
      <c r="AE250" s="79"/>
      <c r="AF250" s="307"/>
      <c r="AG250" s="307"/>
      <c r="AH250" s="308"/>
      <c r="AI250" s="309"/>
      <c r="AJ250" s="79"/>
      <c r="AK250" s="79"/>
      <c r="AL250" s="79"/>
      <c r="AM250" s="79"/>
      <c r="AN250" s="79"/>
      <c r="AO250" s="79"/>
      <c r="AP250" s="79"/>
      <c r="AQ250" s="79"/>
      <c r="AR250" s="79"/>
      <c r="AS250" s="79"/>
      <c r="AT250" s="79"/>
      <c r="AU250" s="79"/>
      <c r="AV250" s="79"/>
      <c r="AW250" s="79"/>
      <c r="AX250" s="79"/>
      <c r="AY250" s="79"/>
      <c r="AZ250" s="310"/>
      <c r="BA250" s="310"/>
      <c r="BB250" s="310"/>
      <c r="BC250" s="310"/>
      <c r="BD250" s="217"/>
      <c r="BE250" s="94"/>
      <c r="BF250" s="94"/>
      <c r="BG250" s="217"/>
      <c r="BH250" s="94"/>
      <c r="BI250" s="217"/>
      <c r="BJ250" s="217"/>
      <c r="BK250" s="96"/>
      <c r="BL250" s="96"/>
      <c r="BQ250" s="96"/>
      <c r="BR250" s="96"/>
      <c r="BS250" s="96"/>
      <c r="BT250" s="96"/>
      <c r="BV250" s="96"/>
      <c r="BW250" s="72"/>
      <c r="BX250" s="72"/>
      <c r="CB250" s="98"/>
      <c r="CC250" s="99"/>
      <c r="CD250" s="99"/>
      <c r="CE250" s="84"/>
      <c r="CF250" s="84"/>
    </row>
    <row r="251" spans="1:84" x14ac:dyDescent="0.2">
      <c r="A251" s="74"/>
      <c r="B251" s="74"/>
      <c r="C251" s="49"/>
      <c r="D251" s="172"/>
      <c r="E251" s="126"/>
      <c r="F251" s="126"/>
      <c r="G251" s="119"/>
      <c r="H251" s="87"/>
      <c r="I251" s="77"/>
      <c r="J251" s="77"/>
      <c r="K251" s="88"/>
      <c r="L251" s="79"/>
      <c r="M251" s="80"/>
      <c r="N251" s="255"/>
      <c r="O251" s="255"/>
      <c r="P251" s="255"/>
      <c r="Q251" s="255"/>
      <c r="R251" s="81"/>
      <c r="S251" s="89"/>
      <c r="T251" s="76"/>
      <c r="U251" s="76"/>
      <c r="V251" s="79"/>
      <c r="W251" s="79"/>
      <c r="X251" s="304"/>
      <c r="Y251" s="305"/>
      <c r="Z251" s="78"/>
      <c r="AA251" s="81"/>
      <c r="AB251" s="81"/>
      <c r="AC251" s="306"/>
      <c r="AD251" s="306"/>
      <c r="AE251" s="79"/>
      <c r="AF251" s="307"/>
      <c r="AG251" s="307"/>
      <c r="AH251" s="308"/>
      <c r="AI251" s="309"/>
      <c r="AJ251" s="79"/>
      <c r="AK251" s="79"/>
      <c r="AL251" s="79"/>
      <c r="AM251" s="79"/>
      <c r="AN251" s="79"/>
      <c r="AO251" s="79"/>
      <c r="AP251" s="79"/>
      <c r="AQ251" s="79"/>
      <c r="AR251" s="79"/>
      <c r="AS251" s="79"/>
      <c r="AT251" s="79"/>
      <c r="AU251" s="79"/>
      <c r="AV251" s="79"/>
      <c r="AW251" s="79"/>
      <c r="AX251" s="79"/>
      <c r="AY251" s="79"/>
      <c r="AZ251" s="310"/>
      <c r="BA251" s="310"/>
      <c r="BB251" s="310"/>
      <c r="BC251" s="310"/>
      <c r="BD251" s="217"/>
      <c r="BE251" s="94"/>
      <c r="BF251" s="94"/>
      <c r="BG251" s="217"/>
      <c r="BH251" s="94"/>
      <c r="BI251" s="217"/>
      <c r="BJ251" s="217"/>
      <c r="BK251" s="96"/>
      <c r="BL251" s="96"/>
      <c r="BQ251" s="96"/>
      <c r="BR251" s="96"/>
      <c r="BS251" s="96"/>
      <c r="BT251" s="96"/>
      <c r="BV251" s="96"/>
      <c r="BW251" s="72"/>
      <c r="BX251" s="72"/>
      <c r="CB251" s="98"/>
      <c r="CC251" s="99"/>
      <c r="CD251" s="99"/>
      <c r="CE251" s="84"/>
      <c r="CF251" s="84"/>
    </row>
    <row r="252" spans="1:84" x14ac:dyDescent="0.2">
      <c r="A252" s="74"/>
      <c r="B252" s="74"/>
      <c r="C252" s="49"/>
      <c r="D252" s="172"/>
      <c r="E252" s="290"/>
      <c r="F252" s="76"/>
      <c r="G252" s="119"/>
      <c r="H252" s="87"/>
      <c r="I252" s="77"/>
      <c r="J252" s="77"/>
      <c r="K252" s="88"/>
      <c r="L252" s="79"/>
      <c r="M252" s="80"/>
      <c r="N252" s="255"/>
      <c r="O252" s="255"/>
      <c r="P252" s="255"/>
      <c r="Q252" s="255"/>
      <c r="R252" s="81"/>
      <c r="S252" s="89"/>
      <c r="T252" s="76"/>
      <c r="U252" s="76"/>
      <c r="V252" s="79"/>
      <c r="W252" s="79"/>
      <c r="X252" s="304"/>
      <c r="Y252" s="305"/>
      <c r="Z252" s="78"/>
      <c r="AA252" s="81"/>
      <c r="AB252" s="81"/>
      <c r="AC252" s="306"/>
      <c r="AD252" s="306"/>
      <c r="AE252" s="79"/>
      <c r="AF252" s="307"/>
      <c r="AG252" s="307"/>
      <c r="AH252" s="308"/>
      <c r="AI252" s="309"/>
      <c r="AJ252" s="79"/>
      <c r="AK252" s="79"/>
      <c r="AL252" s="79"/>
      <c r="AM252" s="79"/>
      <c r="AN252" s="79"/>
      <c r="AO252" s="79"/>
      <c r="AP252" s="79"/>
      <c r="AQ252" s="79"/>
      <c r="AR252" s="79"/>
      <c r="AS252" s="79"/>
      <c r="AT252" s="79"/>
      <c r="AU252" s="79"/>
      <c r="AV252" s="79"/>
      <c r="AW252" s="79"/>
      <c r="AX252" s="79"/>
      <c r="AY252" s="79"/>
      <c r="AZ252" s="310"/>
      <c r="BA252" s="310"/>
      <c r="BB252" s="310"/>
      <c r="BC252" s="310"/>
      <c r="BD252" s="217"/>
      <c r="BE252" s="94"/>
      <c r="BF252" s="94"/>
      <c r="BG252" s="217"/>
      <c r="BH252" s="94"/>
      <c r="BI252" s="217"/>
      <c r="BJ252" s="217"/>
      <c r="BK252" s="96"/>
      <c r="BL252" s="96"/>
      <c r="BQ252" s="96"/>
      <c r="BR252" s="96"/>
      <c r="BS252" s="96"/>
      <c r="BT252" s="96"/>
      <c r="BV252" s="96"/>
      <c r="BW252" s="72"/>
      <c r="BX252" s="72"/>
      <c r="CB252" s="98"/>
      <c r="CC252" s="99"/>
      <c r="CD252" s="99"/>
      <c r="CE252" s="84"/>
      <c r="CF252" s="84"/>
    </row>
    <row r="253" spans="1:84" x14ac:dyDescent="0.2">
      <c r="A253" s="74"/>
      <c r="B253" s="74"/>
      <c r="C253" s="49"/>
      <c r="D253" s="172"/>
      <c r="E253" s="76"/>
      <c r="F253" s="76"/>
      <c r="G253" s="119"/>
      <c r="H253" s="87"/>
      <c r="I253" s="77"/>
      <c r="J253" s="77"/>
      <c r="K253" s="88"/>
      <c r="L253" s="79"/>
      <c r="M253" s="80"/>
      <c r="N253" s="255"/>
      <c r="O253" s="255"/>
      <c r="P253" s="255"/>
      <c r="Q253" s="255"/>
      <c r="R253" s="81"/>
      <c r="S253" s="89"/>
      <c r="T253" s="76"/>
      <c r="U253" s="76"/>
      <c r="V253" s="79"/>
      <c r="W253" s="79"/>
      <c r="X253" s="304"/>
      <c r="Y253" s="305"/>
      <c r="Z253" s="78"/>
      <c r="AA253" s="81"/>
      <c r="AB253" s="81"/>
      <c r="AC253" s="306"/>
      <c r="AD253" s="306"/>
      <c r="AE253" s="79"/>
      <c r="AF253" s="307"/>
      <c r="AG253" s="307"/>
      <c r="AH253" s="308"/>
      <c r="AI253" s="309"/>
      <c r="AJ253" s="79"/>
      <c r="AK253" s="79"/>
      <c r="AL253" s="79"/>
      <c r="AM253" s="79"/>
      <c r="AN253" s="79"/>
      <c r="AO253" s="79"/>
      <c r="AP253" s="79"/>
      <c r="AQ253" s="79"/>
      <c r="AR253" s="79"/>
      <c r="AS253" s="79"/>
      <c r="AT253" s="79"/>
      <c r="AU253" s="79"/>
      <c r="AV253" s="79"/>
      <c r="AW253" s="79"/>
      <c r="AX253" s="79"/>
      <c r="AY253" s="79"/>
      <c r="AZ253" s="310"/>
      <c r="BA253" s="310"/>
      <c r="BB253" s="310"/>
      <c r="BC253" s="310"/>
      <c r="BD253" s="217"/>
      <c r="BE253" s="94"/>
      <c r="BF253" s="94"/>
      <c r="BG253" s="217"/>
      <c r="BH253" s="94"/>
      <c r="BI253" s="217"/>
      <c r="BJ253" s="217"/>
      <c r="BK253" s="96"/>
      <c r="BL253" s="96"/>
      <c r="BQ253" s="96"/>
      <c r="BR253" s="96"/>
      <c r="BS253" s="96"/>
      <c r="BT253" s="96"/>
      <c r="BV253" s="96"/>
      <c r="BW253" s="72"/>
      <c r="BX253" s="72"/>
      <c r="CB253" s="98"/>
      <c r="CC253" s="99"/>
      <c r="CD253" s="99"/>
      <c r="CE253" s="84"/>
      <c r="CF253" s="84"/>
    </row>
    <row r="254" spans="1:84" x14ac:dyDescent="0.2">
      <c r="B254" s="101"/>
      <c r="I254" s="101"/>
      <c r="L254" s="101"/>
      <c r="M254" s="105"/>
      <c r="N254" s="256"/>
      <c r="O254" s="256"/>
      <c r="P254" s="256"/>
      <c r="Q254" s="256"/>
      <c r="R254" s="219"/>
      <c r="S254" s="219"/>
      <c r="T254" s="219"/>
      <c r="U254" s="219"/>
      <c r="V254" s="217"/>
      <c r="X254" s="106"/>
      <c r="Y254" s="217"/>
      <c r="Z254" s="217"/>
      <c r="AA254" s="217"/>
      <c r="AB254" s="94"/>
      <c r="AC254" s="217"/>
      <c r="AD254" s="217"/>
      <c r="AE254" s="217"/>
      <c r="AF254" s="217"/>
      <c r="AG254" s="217"/>
      <c r="AH254" s="217"/>
      <c r="AI254" s="94"/>
      <c r="AJ254" s="217"/>
      <c r="AK254" s="217"/>
      <c r="AL254" s="217"/>
      <c r="AM254" s="217"/>
      <c r="AN254" s="217"/>
      <c r="AO254" s="94"/>
      <c r="AP254" s="217"/>
      <c r="AQ254" s="217"/>
      <c r="AR254" s="217"/>
      <c r="AU254" s="217"/>
      <c r="AW254" s="217"/>
      <c r="AX254" s="217"/>
      <c r="BE254" s="94"/>
      <c r="BF254" s="217"/>
      <c r="BG254" s="94"/>
      <c r="BH254" s="94"/>
      <c r="BI254" s="217"/>
      <c r="BJ254" s="94"/>
      <c r="BK254" s="217"/>
      <c r="BL254" s="217"/>
      <c r="BQ254" s="96"/>
      <c r="BR254" s="96"/>
      <c r="BS254" s="96"/>
      <c r="BT254" s="96"/>
      <c r="BV254" s="96"/>
      <c r="BW254" s="96"/>
    </row>
    <row r="255" spans="1:84" x14ac:dyDescent="0.2">
      <c r="A255" s="105"/>
      <c r="B255" s="101"/>
      <c r="I255" s="101"/>
      <c r="L255" s="101"/>
      <c r="M255" s="105"/>
      <c r="N255" s="256"/>
      <c r="O255" s="256"/>
      <c r="P255" s="256"/>
      <c r="Q255" s="256"/>
      <c r="R255" s="219"/>
      <c r="S255" s="219"/>
      <c r="T255" s="219"/>
      <c r="U255" s="219"/>
      <c r="V255" s="217"/>
      <c r="X255" s="106"/>
      <c r="Y255" s="217"/>
      <c r="Z255" s="217"/>
      <c r="AA255" s="217"/>
      <c r="AB255" s="94"/>
      <c r="AC255" s="217"/>
      <c r="AD255" s="217"/>
      <c r="AE255" s="217"/>
      <c r="AF255" s="217"/>
      <c r="AG255" s="217"/>
      <c r="AH255" s="217"/>
      <c r="AI255" s="94"/>
      <c r="AJ255" s="217"/>
      <c r="AK255" s="217"/>
      <c r="AL255" s="217"/>
      <c r="AM255" s="217"/>
      <c r="AN255" s="217"/>
      <c r="AO255" s="94"/>
      <c r="AP255" s="217"/>
      <c r="AQ255" s="217"/>
      <c r="AR255" s="217"/>
      <c r="AU255" s="217"/>
      <c r="AW255" s="217"/>
      <c r="AX255" s="217"/>
      <c r="BE255" s="94"/>
      <c r="BF255" s="217"/>
      <c r="BG255" s="94"/>
      <c r="BH255" s="94"/>
      <c r="BI255" s="217"/>
      <c r="BJ255" s="94"/>
      <c r="BK255" s="217"/>
      <c r="BL255" s="217"/>
      <c r="BQ255" s="96"/>
      <c r="BR255" s="96"/>
      <c r="BS255" s="96"/>
      <c r="BT255" s="96"/>
      <c r="BV255" s="96"/>
      <c r="BW255" s="96"/>
    </row>
    <row r="256" spans="1:84" x14ac:dyDescent="0.2">
      <c r="A256" s="107"/>
      <c r="B256" s="101"/>
      <c r="I256" s="101"/>
      <c r="L256" s="101"/>
      <c r="M256" s="105"/>
      <c r="N256" s="256"/>
      <c r="O256" s="256"/>
      <c r="P256" s="256"/>
      <c r="Q256" s="256"/>
      <c r="R256" s="219"/>
      <c r="S256" s="219"/>
      <c r="T256" s="219"/>
      <c r="U256" s="219"/>
      <c r="V256" s="217"/>
      <c r="X256" s="106"/>
      <c r="Y256" s="217"/>
      <c r="Z256" s="217"/>
      <c r="AA256" s="217"/>
      <c r="AB256" s="94"/>
      <c r="AC256" s="217"/>
      <c r="AD256" s="217"/>
      <c r="AE256" s="217"/>
      <c r="AF256" s="217"/>
      <c r="AG256" s="217"/>
      <c r="AH256" s="217"/>
      <c r="AI256" s="94"/>
      <c r="AJ256" s="217"/>
      <c r="AK256" s="217"/>
      <c r="AL256" s="217"/>
      <c r="AM256" s="217"/>
      <c r="AN256" s="217"/>
      <c r="AO256" s="94"/>
      <c r="AP256" s="217"/>
      <c r="AQ256" s="217"/>
      <c r="AR256" s="217"/>
      <c r="AU256" s="217"/>
      <c r="AW256" s="217"/>
      <c r="AX256" s="217"/>
      <c r="BE256" s="94"/>
      <c r="BF256" s="217"/>
      <c r="BG256" s="94"/>
      <c r="BH256" s="94"/>
      <c r="BI256" s="217"/>
      <c r="BJ256" s="94"/>
      <c r="BK256" s="217"/>
      <c r="BL256" s="217"/>
      <c r="BQ256" s="96"/>
      <c r="BR256" s="96"/>
      <c r="BS256" s="96"/>
      <c r="BT256" s="96"/>
      <c r="BV256" s="96"/>
      <c r="BW256" s="96"/>
    </row>
    <row r="257" spans="1:75" x14ac:dyDescent="0.2">
      <c r="A257" s="108"/>
      <c r="B257" s="101"/>
      <c r="I257" s="101"/>
      <c r="L257" s="101"/>
      <c r="M257" s="105"/>
      <c r="N257" s="256"/>
      <c r="O257" s="256"/>
      <c r="P257" s="256"/>
      <c r="Q257" s="256"/>
      <c r="R257" s="219"/>
      <c r="S257" s="219"/>
      <c r="T257" s="219"/>
      <c r="U257" s="219"/>
      <c r="V257" s="217"/>
      <c r="X257" s="106"/>
      <c r="Y257" s="217"/>
      <c r="Z257" s="217"/>
      <c r="AA257" s="217"/>
      <c r="AB257" s="94"/>
      <c r="AC257" s="217"/>
      <c r="AD257" s="217"/>
      <c r="AE257" s="217"/>
      <c r="AF257" s="217"/>
      <c r="AG257" s="217"/>
      <c r="AH257" s="217"/>
      <c r="AI257" s="94"/>
      <c r="AJ257" s="217"/>
      <c r="AK257" s="217"/>
      <c r="AL257" s="217"/>
      <c r="AM257" s="217"/>
      <c r="AN257" s="217"/>
      <c r="AO257" s="94"/>
      <c r="AP257" s="217"/>
      <c r="AQ257" s="217"/>
      <c r="AR257" s="217"/>
      <c r="AU257" s="217"/>
      <c r="AW257" s="217"/>
      <c r="AX257" s="217"/>
      <c r="BE257" s="94"/>
      <c r="BF257" s="217"/>
      <c r="BG257" s="94"/>
      <c r="BH257" s="94"/>
      <c r="BI257" s="217"/>
      <c r="BJ257" s="94"/>
      <c r="BK257" s="217"/>
      <c r="BL257" s="217"/>
      <c r="BQ257" s="96"/>
      <c r="BR257" s="96"/>
      <c r="BS257" s="96"/>
      <c r="BT257" s="96"/>
      <c r="BV257" s="96"/>
      <c r="BW257" s="96"/>
    </row>
    <row r="258" spans="1:75" x14ac:dyDescent="0.2">
      <c r="A258" s="104"/>
      <c r="B258" s="101"/>
      <c r="I258" s="101"/>
      <c r="L258" s="101"/>
      <c r="M258" s="105"/>
      <c r="N258" s="256"/>
      <c r="O258" s="256"/>
      <c r="P258" s="256"/>
      <c r="Q258" s="256"/>
      <c r="R258" s="219"/>
      <c r="S258" s="219"/>
      <c r="T258" s="219"/>
      <c r="U258" s="219"/>
      <c r="V258" s="217"/>
      <c r="X258" s="106"/>
      <c r="Y258" s="217"/>
      <c r="Z258" s="217"/>
      <c r="AA258" s="217"/>
      <c r="AB258" s="94"/>
      <c r="AC258" s="217"/>
      <c r="AD258" s="217"/>
      <c r="AE258" s="217"/>
      <c r="AF258" s="217"/>
      <c r="AG258" s="217"/>
      <c r="AH258" s="217"/>
      <c r="AI258" s="94"/>
      <c r="AJ258" s="217"/>
      <c r="AK258" s="217"/>
      <c r="AL258" s="217"/>
      <c r="AM258" s="217"/>
      <c r="AN258" s="217"/>
      <c r="AO258" s="94"/>
      <c r="AP258" s="217"/>
      <c r="AQ258" s="217"/>
      <c r="AR258" s="217"/>
      <c r="AU258" s="217"/>
      <c r="AW258" s="217"/>
      <c r="AX258" s="217"/>
      <c r="BE258" s="94"/>
      <c r="BF258" s="217"/>
      <c r="BG258" s="94"/>
      <c r="BH258" s="94"/>
      <c r="BI258" s="217"/>
      <c r="BJ258" s="94"/>
      <c r="BK258" s="217"/>
      <c r="BL258" s="217"/>
      <c r="BQ258" s="96"/>
      <c r="BR258" s="96"/>
      <c r="BS258" s="96"/>
      <c r="BT258" s="96"/>
      <c r="BV258" s="96"/>
      <c r="BW258" s="96"/>
    </row>
    <row r="259" spans="1:75" x14ac:dyDescent="0.2">
      <c r="A259" s="102"/>
      <c r="B259" s="101"/>
      <c r="I259" s="101"/>
      <c r="L259" s="101"/>
      <c r="M259" s="105"/>
      <c r="N259" s="256"/>
      <c r="O259" s="256"/>
      <c r="P259" s="256"/>
      <c r="Q259" s="256"/>
      <c r="R259" s="219"/>
      <c r="S259" s="219"/>
      <c r="T259" s="219"/>
      <c r="U259" s="219"/>
      <c r="V259" s="217"/>
      <c r="X259" s="106"/>
      <c r="Y259" s="217"/>
      <c r="Z259" s="217"/>
      <c r="AA259" s="217"/>
      <c r="AB259" s="94"/>
      <c r="AC259" s="217"/>
      <c r="AD259" s="217"/>
      <c r="AE259" s="217"/>
      <c r="AF259" s="217"/>
      <c r="AG259" s="217"/>
      <c r="AH259" s="217"/>
      <c r="AI259" s="94"/>
      <c r="AJ259" s="217"/>
      <c r="AK259" s="217"/>
      <c r="AL259" s="217"/>
      <c r="AM259" s="217"/>
      <c r="AN259" s="217"/>
      <c r="AO259" s="94"/>
      <c r="AP259" s="217"/>
      <c r="AQ259" s="217"/>
      <c r="AR259" s="217"/>
      <c r="AU259" s="217"/>
      <c r="AW259" s="217"/>
      <c r="AX259" s="217"/>
      <c r="BE259" s="94"/>
      <c r="BF259" s="217"/>
      <c r="BG259" s="94"/>
      <c r="BH259" s="94"/>
      <c r="BI259" s="217"/>
      <c r="BJ259" s="94"/>
      <c r="BK259" s="217"/>
      <c r="BL259" s="217"/>
      <c r="BQ259" s="96"/>
      <c r="BR259" s="96"/>
      <c r="BS259" s="96"/>
      <c r="BT259" s="96"/>
      <c r="BV259" s="96"/>
      <c r="BW259" s="96"/>
    </row>
    <row r="260" spans="1:75" x14ac:dyDescent="0.2">
      <c r="A260" s="104"/>
      <c r="B260" s="101"/>
      <c r="I260" s="101"/>
      <c r="L260" s="101"/>
      <c r="M260" s="105"/>
      <c r="N260" s="256"/>
      <c r="O260" s="256"/>
      <c r="P260" s="256"/>
      <c r="Q260" s="256"/>
      <c r="R260" s="219"/>
      <c r="S260" s="219"/>
      <c r="T260" s="219"/>
      <c r="U260" s="219"/>
      <c r="V260" s="217"/>
      <c r="X260" s="106"/>
      <c r="Y260" s="217"/>
      <c r="Z260" s="217"/>
      <c r="AA260" s="217"/>
      <c r="AB260" s="94"/>
      <c r="AC260" s="217"/>
      <c r="AD260" s="217"/>
      <c r="AE260" s="217"/>
      <c r="AF260" s="217"/>
      <c r="AG260" s="217"/>
      <c r="AH260" s="217"/>
      <c r="AI260" s="94"/>
      <c r="AJ260" s="217"/>
      <c r="AK260" s="217"/>
      <c r="AL260" s="217"/>
      <c r="AM260" s="217"/>
      <c r="AN260" s="217"/>
      <c r="AO260" s="94"/>
      <c r="AP260" s="217"/>
      <c r="AQ260" s="217"/>
      <c r="AR260" s="217"/>
      <c r="AU260" s="217"/>
      <c r="AW260" s="217"/>
      <c r="AX260" s="217"/>
      <c r="BE260" s="94"/>
      <c r="BF260" s="217"/>
      <c r="BG260" s="94"/>
      <c r="BH260" s="94"/>
      <c r="BI260" s="217"/>
      <c r="BJ260" s="94"/>
      <c r="BK260" s="217"/>
      <c r="BL260" s="217"/>
      <c r="BQ260" s="96"/>
      <c r="BR260" s="96"/>
      <c r="BS260" s="96"/>
      <c r="BT260" s="96"/>
      <c r="BV260" s="96"/>
      <c r="BW260" s="96"/>
    </row>
    <row r="261" spans="1:75" x14ac:dyDescent="0.2">
      <c r="A261" s="104"/>
      <c r="B261" s="101"/>
      <c r="I261" s="101"/>
      <c r="L261" s="101"/>
      <c r="M261" s="105"/>
      <c r="N261" s="256"/>
      <c r="O261" s="256"/>
      <c r="P261" s="256"/>
      <c r="Q261" s="256"/>
      <c r="R261" s="219"/>
      <c r="S261" s="219"/>
      <c r="T261" s="219"/>
      <c r="U261" s="219"/>
      <c r="V261" s="217"/>
      <c r="X261" s="106"/>
      <c r="Y261" s="217"/>
      <c r="Z261" s="217"/>
      <c r="AA261" s="217"/>
      <c r="AB261" s="94"/>
      <c r="AC261" s="217"/>
      <c r="AD261" s="217"/>
      <c r="AE261" s="217"/>
      <c r="AF261" s="217"/>
      <c r="AG261" s="217"/>
      <c r="AH261" s="217"/>
      <c r="AI261" s="94"/>
      <c r="AJ261" s="217"/>
      <c r="AK261" s="217"/>
      <c r="AL261" s="217"/>
      <c r="AM261" s="217"/>
      <c r="AN261" s="217"/>
      <c r="AO261" s="94"/>
      <c r="AP261" s="217"/>
      <c r="AQ261" s="217"/>
      <c r="AR261" s="217"/>
      <c r="AU261" s="217"/>
      <c r="AW261" s="217"/>
      <c r="AX261" s="217"/>
      <c r="BE261" s="94"/>
      <c r="BF261" s="217"/>
      <c r="BG261" s="94"/>
      <c r="BH261" s="94"/>
      <c r="BI261" s="217"/>
      <c r="BJ261" s="94"/>
      <c r="BK261" s="217"/>
      <c r="BL261" s="217"/>
      <c r="BQ261" s="96"/>
      <c r="BR261" s="96"/>
      <c r="BS261" s="96"/>
      <c r="BT261" s="96"/>
      <c r="BV261" s="96"/>
      <c r="BW261" s="96"/>
    </row>
    <row r="262" spans="1:75" x14ac:dyDescent="0.2">
      <c r="A262" s="109"/>
      <c r="B262" s="101"/>
      <c r="I262" s="101"/>
      <c r="L262" s="101"/>
      <c r="M262" s="105"/>
      <c r="N262" s="256"/>
      <c r="O262" s="256"/>
      <c r="P262" s="256"/>
      <c r="Q262" s="256"/>
      <c r="R262" s="219"/>
      <c r="S262" s="219"/>
      <c r="T262" s="219"/>
      <c r="U262" s="219"/>
      <c r="V262" s="217"/>
      <c r="X262" s="106"/>
      <c r="Y262" s="217"/>
      <c r="Z262" s="217"/>
      <c r="AA262" s="217"/>
      <c r="AB262" s="94"/>
      <c r="AC262" s="217"/>
      <c r="AD262" s="217"/>
      <c r="AE262" s="217"/>
      <c r="AF262" s="217"/>
      <c r="AG262" s="217"/>
      <c r="AH262" s="217"/>
      <c r="AI262" s="94"/>
      <c r="AJ262" s="217"/>
      <c r="AK262" s="217"/>
      <c r="AL262" s="217"/>
      <c r="AM262" s="217"/>
      <c r="AN262" s="217"/>
      <c r="AO262" s="94"/>
      <c r="AP262" s="217"/>
      <c r="AQ262" s="217"/>
      <c r="AR262" s="217"/>
      <c r="AU262" s="217"/>
      <c r="AW262" s="217"/>
      <c r="AX262" s="217"/>
      <c r="BE262" s="94"/>
      <c r="BF262" s="217"/>
      <c r="BG262" s="94"/>
      <c r="BH262" s="94"/>
      <c r="BI262" s="217"/>
      <c r="BJ262" s="94"/>
      <c r="BK262" s="217"/>
      <c r="BL262" s="217"/>
      <c r="BQ262" s="96"/>
      <c r="BR262" s="96"/>
      <c r="BS262" s="96"/>
      <c r="BT262" s="96"/>
      <c r="BV262" s="96"/>
      <c r="BW262" s="96"/>
    </row>
    <row r="263" spans="1:75" x14ac:dyDescent="0.2">
      <c r="A263" s="110"/>
      <c r="B263" s="101"/>
      <c r="I263" s="101"/>
      <c r="L263" s="101"/>
      <c r="M263" s="105"/>
      <c r="N263" s="256"/>
      <c r="O263" s="256"/>
      <c r="P263" s="256"/>
      <c r="Q263" s="256"/>
      <c r="R263" s="219"/>
      <c r="S263" s="219"/>
      <c r="T263" s="219"/>
      <c r="U263" s="219"/>
      <c r="V263" s="217"/>
      <c r="X263" s="106"/>
      <c r="Y263" s="217"/>
      <c r="Z263" s="217"/>
      <c r="AA263" s="217"/>
      <c r="AB263" s="94"/>
      <c r="AC263" s="217"/>
      <c r="AD263" s="217"/>
      <c r="AE263" s="217"/>
      <c r="AF263" s="217"/>
      <c r="AG263" s="217"/>
      <c r="AH263" s="217"/>
      <c r="AI263" s="94"/>
      <c r="AJ263" s="217"/>
      <c r="AK263" s="217"/>
      <c r="AL263" s="217"/>
      <c r="AM263" s="217"/>
      <c r="AN263" s="217"/>
      <c r="AO263" s="94"/>
      <c r="AP263" s="217"/>
      <c r="AQ263" s="217"/>
      <c r="AR263" s="217"/>
      <c r="AU263" s="217"/>
      <c r="AW263" s="217"/>
      <c r="AX263" s="217"/>
      <c r="BE263" s="94"/>
      <c r="BF263" s="217"/>
      <c r="BG263" s="94"/>
      <c r="BH263" s="94"/>
      <c r="BI263" s="217"/>
      <c r="BJ263" s="94"/>
      <c r="BK263" s="217"/>
      <c r="BL263" s="217"/>
      <c r="BQ263" s="96"/>
      <c r="BR263" s="96"/>
      <c r="BS263" s="96"/>
      <c r="BT263" s="96"/>
      <c r="BV263" s="96"/>
      <c r="BW263" s="96"/>
    </row>
    <row r="264" spans="1:75" x14ac:dyDescent="0.2">
      <c r="A264" s="104"/>
      <c r="B264" s="101"/>
      <c r="I264" s="101"/>
      <c r="L264" s="101"/>
      <c r="M264" s="105"/>
      <c r="N264" s="256"/>
      <c r="O264" s="256"/>
      <c r="P264" s="256"/>
      <c r="Q264" s="256"/>
      <c r="R264" s="219"/>
      <c r="S264" s="219"/>
      <c r="T264" s="219"/>
      <c r="U264" s="219"/>
      <c r="V264" s="217"/>
      <c r="X264" s="106"/>
      <c r="Y264" s="217"/>
      <c r="Z264" s="217"/>
      <c r="AA264" s="217"/>
      <c r="AB264" s="94"/>
      <c r="AC264" s="217"/>
      <c r="AD264" s="217"/>
      <c r="AE264" s="217"/>
      <c r="AF264" s="217"/>
      <c r="AG264" s="217"/>
      <c r="AH264" s="217"/>
      <c r="AI264" s="94"/>
      <c r="AJ264" s="217"/>
      <c r="AK264" s="217"/>
      <c r="AL264" s="217"/>
      <c r="AM264" s="217"/>
      <c r="AN264" s="217"/>
      <c r="AO264" s="94"/>
      <c r="AP264" s="217"/>
      <c r="AQ264" s="217"/>
      <c r="AR264" s="217"/>
      <c r="AU264" s="217"/>
      <c r="AW264" s="217"/>
      <c r="AX264" s="217"/>
      <c r="BE264" s="94"/>
      <c r="BF264" s="217"/>
      <c r="BG264" s="94"/>
      <c r="BH264" s="94"/>
      <c r="BI264" s="217"/>
      <c r="BJ264" s="94"/>
      <c r="BK264" s="217"/>
      <c r="BL264" s="217"/>
      <c r="BQ264" s="96"/>
      <c r="BR264" s="96"/>
      <c r="BS264" s="96"/>
      <c r="BT264" s="96"/>
      <c r="BV264" s="96"/>
      <c r="BW264" s="96"/>
    </row>
    <row r="265" spans="1:75" x14ac:dyDescent="0.2">
      <c r="B265" s="101"/>
      <c r="I265" s="101"/>
      <c r="L265" s="101"/>
      <c r="M265" s="105"/>
      <c r="N265" s="256"/>
      <c r="O265" s="256"/>
      <c r="P265" s="256"/>
      <c r="Q265" s="256"/>
      <c r="R265" s="219"/>
      <c r="S265" s="219"/>
      <c r="T265" s="219"/>
      <c r="U265" s="219"/>
      <c r="V265" s="217"/>
      <c r="X265" s="106"/>
      <c r="Y265" s="217"/>
      <c r="Z265" s="217"/>
      <c r="AA265" s="217"/>
      <c r="AB265" s="94"/>
      <c r="AC265" s="217"/>
      <c r="AD265" s="217"/>
      <c r="AE265" s="217"/>
      <c r="AF265" s="217"/>
      <c r="AG265" s="217"/>
      <c r="AH265" s="217"/>
      <c r="AI265" s="94"/>
      <c r="AJ265" s="217"/>
      <c r="AK265" s="217"/>
      <c r="AL265" s="217"/>
      <c r="AM265" s="217"/>
      <c r="AN265" s="217"/>
      <c r="AO265" s="94"/>
      <c r="AP265" s="217"/>
      <c r="AQ265" s="217"/>
      <c r="AR265" s="217"/>
      <c r="AU265" s="217"/>
      <c r="AW265" s="217"/>
      <c r="AX265" s="217"/>
      <c r="BE265" s="94"/>
      <c r="BF265" s="217"/>
      <c r="BG265" s="94"/>
      <c r="BH265" s="94"/>
      <c r="BI265" s="217"/>
      <c r="BJ265" s="94"/>
      <c r="BK265" s="217"/>
      <c r="BL265" s="217"/>
      <c r="BQ265" s="96"/>
      <c r="BR265" s="96"/>
      <c r="BS265" s="96"/>
      <c r="BT265" s="96"/>
      <c r="BV265" s="96"/>
      <c r="BW265" s="96"/>
    </row>
    <row r="266" spans="1:75" x14ac:dyDescent="0.2">
      <c r="B266" s="101"/>
      <c r="I266" s="101"/>
      <c r="L266" s="101"/>
      <c r="M266" s="105"/>
      <c r="N266" s="256"/>
      <c r="O266" s="256"/>
      <c r="P266" s="256"/>
      <c r="Q266" s="256"/>
      <c r="R266" s="219"/>
      <c r="S266" s="219"/>
      <c r="T266" s="219"/>
      <c r="U266" s="219"/>
      <c r="V266" s="217"/>
      <c r="X266" s="106"/>
      <c r="Y266" s="217"/>
      <c r="Z266" s="217"/>
      <c r="AA266" s="217"/>
      <c r="AB266" s="94"/>
      <c r="AC266" s="217"/>
      <c r="AD266" s="217"/>
      <c r="AE266" s="217"/>
      <c r="AF266" s="217"/>
      <c r="AG266" s="217"/>
      <c r="AH266" s="217"/>
      <c r="AI266" s="94"/>
      <c r="AJ266" s="217"/>
      <c r="AK266" s="217"/>
      <c r="AL266" s="217"/>
      <c r="AM266" s="217"/>
      <c r="AN266" s="217"/>
      <c r="AO266" s="94"/>
      <c r="AP266" s="217"/>
      <c r="AQ266" s="217"/>
      <c r="AR266" s="217"/>
      <c r="AU266" s="217"/>
      <c r="AW266" s="217"/>
      <c r="AX266" s="217"/>
      <c r="BE266" s="94"/>
      <c r="BF266" s="217"/>
      <c r="BG266" s="94"/>
      <c r="BH266" s="94"/>
      <c r="BI266" s="217"/>
      <c r="BJ266" s="94"/>
      <c r="BK266" s="217"/>
      <c r="BL266" s="217"/>
      <c r="BQ266" s="96"/>
      <c r="BR266" s="96"/>
      <c r="BS266" s="96"/>
      <c r="BT266" s="96"/>
      <c r="BV266" s="96"/>
      <c r="BW266" s="96"/>
    </row>
    <row r="267" spans="1:75" x14ac:dyDescent="0.2">
      <c r="B267" s="101"/>
      <c r="I267" s="101"/>
      <c r="L267" s="101"/>
      <c r="M267" s="105"/>
      <c r="N267" s="256"/>
      <c r="O267" s="256"/>
      <c r="P267" s="256"/>
      <c r="Q267" s="256"/>
      <c r="R267" s="219"/>
      <c r="S267" s="219"/>
      <c r="T267" s="219"/>
      <c r="U267" s="219"/>
      <c r="V267" s="217"/>
      <c r="X267" s="106"/>
      <c r="Y267" s="217"/>
      <c r="Z267" s="217"/>
      <c r="AA267" s="217"/>
      <c r="AB267" s="94"/>
      <c r="AC267" s="217"/>
      <c r="AD267" s="217"/>
      <c r="AE267" s="217"/>
      <c r="AF267" s="217"/>
      <c r="AG267" s="217"/>
      <c r="AH267" s="217"/>
      <c r="AI267" s="94"/>
      <c r="AJ267" s="217"/>
      <c r="AK267" s="217"/>
      <c r="AL267" s="217"/>
      <c r="AM267" s="217"/>
      <c r="AN267" s="217"/>
      <c r="AO267" s="94"/>
      <c r="AP267" s="217"/>
      <c r="AQ267" s="217"/>
      <c r="AR267" s="217"/>
      <c r="AU267" s="217"/>
      <c r="AW267" s="217"/>
      <c r="AX267" s="217"/>
      <c r="BE267" s="94"/>
      <c r="BF267" s="217"/>
      <c r="BG267" s="94"/>
      <c r="BH267" s="94"/>
      <c r="BI267" s="217"/>
      <c r="BJ267" s="94"/>
      <c r="BK267" s="217"/>
      <c r="BL267" s="217"/>
      <c r="BQ267" s="96"/>
      <c r="BR267" s="96"/>
      <c r="BS267" s="96"/>
      <c r="BT267" s="96"/>
      <c r="BV267" s="96"/>
      <c r="BW267" s="96"/>
    </row>
    <row r="268" spans="1:75" x14ac:dyDescent="0.2">
      <c r="B268" s="101"/>
      <c r="I268" s="101"/>
      <c r="L268" s="101"/>
      <c r="M268" s="105"/>
      <c r="N268" s="256"/>
      <c r="O268" s="256"/>
      <c r="P268" s="256"/>
      <c r="Q268" s="256"/>
      <c r="R268" s="219"/>
      <c r="S268" s="219"/>
      <c r="T268" s="219"/>
      <c r="U268" s="219"/>
      <c r="V268" s="217"/>
      <c r="X268" s="106"/>
      <c r="Y268" s="217"/>
      <c r="Z268" s="217"/>
      <c r="AA268" s="217"/>
      <c r="AB268" s="94"/>
      <c r="AC268" s="217"/>
      <c r="AD268" s="217"/>
      <c r="AE268" s="217"/>
      <c r="AF268" s="217"/>
      <c r="AG268" s="217"/>
      <c r="AH268" s="217"/>
      <c r="AI268" s="94"/>
      <c r="AJ268" s="217"/>
      <c r="AK268" s="217"/>
      <c r="AL268" s="217"/>
      <c r="AM268" s="217"/>
      <c r="AN268" s="217"/>
      <c r="AO268" s="94"/>
      <c r="AP268" s="217"/>
      <c r="AQ268" s="217"/>
      <c r="AR268" s="217"/>
      <c r="AU268" s="217"/>
      <c r="AW268" s="217"/>
      <c r="AX268" s="217"/>
      <c r="BE268" s="94"/>
      <c r="BF268" s="217"/>
      <c r="BG268" s="94"/>
      <c r="BH268" s="94"/>
      <c r="BI268" s="217"/>
      <c r="BJ268" s="94"/>
      <c r="BK268" s="217"/>
      <c r="BL268" s="217"/>
      <c r="BQ268" s="96"/>
      <c r="BR268" s="96"/>
      <c r="BS268" s="96"/>
      <c r="BT268" s="96"/>
      <c r="BV268" s="96"/>
      <c r="BW268" s="96"/>
    </row>
    <row r="269" spans="1:75" x14ac:dyDescent="0.2">
      <c r="B269" s="101"/>
      <c r="I269" s="101"/>
      <c r="L269" s="101"/>
      <c r="M269" s="105"/>
      <c r="N269" s="256"/>
      <c r="O269" s="256"/>
      <c r="P269" s="256"/>
      <c r="Q269" s="256"/>
      <c r="R269" s="219"/>
      <c r="S269" s="219"/>
      <c r="T269" s="219"/>
      <c r="U269" s="219"/>
      <c r="V269" s="217"/>
      <c r="X269" s="106"/>
      <c r="Y269" s="217"/>
      <c r="Z269" s="217"/>
      <c r="AA269" s="217"/>
      <c r="AB269" s="94"/>
      <c r="AC269" s="217"/>
      <c r="AD269" s="217"/>
      <c r="AE269" s="217"/>
      <c r="AF269" s="217"/>
      <c r="AG269" s="217"/>
      <c r="AH269" s="217"/>
      <c r="AI269" s="94"/>
      <c r="AJ269" s="217"/>
      <c r="AK269" s="217"/>
      <c r="AL269" s="217"/>
      <c r="AM269" s="217"/>
      <c r="AN269" s="217"/>
      <c r="AO269" s="94"/>
      <c r="AP269" s="217"/>
      <c r="AQ269" s="217"/>
      <c r="AR269" s="217"/>
      <c r="AU269" s="217"/>
      <c r="AW269" s="217"/>
      <c r="AX269" s="217"/>
      <c r="BE269" s="94"/>
      <c r="BF269" s="217"/>
      <c r="BG269" s="94"/>
      <c r="BH269" s="94"/>
      <c r="BI269" s="217"/>
      <c r="BJ269" s="94"/>
      <c r="BK269" s="217"/>
      <c r="BL269" s="217"/>
      <c r="BQ269" s="96"/>
      <c r="BR269" s="96"/>
      <c r="BS269" s="96"/>
      <c r="BT269" s="96"/>
      <c r="BV269" s="96"/>
      <c r="BW269" s="96"/>
    </row>
    <row r="270" spans="1:75" x14ac:dyDescent="0.2">
      <c r="A270" s="104"/>
      <c r="B270" s="101"/>
      <c r="I270" s="101"/>
      <c r="L270" s="101"/>
      <c r="M270" s="105"/>
      <c r="N270" s="256"/>
      <c r="O270" s="256"/>
      <c r="P270" s="256"/>
      <c r="Q270" s="256"/>
      <c r="R270" s="219"/>
      <c r="S270" s="219"/>
      <c r="T270" s="219"/>
      <c r="U270" s="219"/>
      <c r="V270" s="217"/>
      <c r="X270" s="106"/>
      <c r="Y270" s="217"/>
      <c r="Z270" s="217"/>
      <c r="AA270" s="217"/>
      <c r="AB270" s="94"/>
      <c r="AC270" s="217"/>
      <c r="AD270" s="217"/>
      <c r="AE270" s="217"/>
      <c r="AF270" s="217"/>
      <c r="AG270" s="217"/>
      <c r="AH270" s="217"/>
      <c r="AI270" s="94"/>
      <c r="AJ270" s="217"/>
      <c r="AK270" s="217"/>
      <c r="AL270" s="217"/>
      <c r="AM270" s="217"/>
      <c r="AN270" s="217"/>
      <c r="AO270" s="94"/>
      <c r="AP270" s="217"/>
      <c r="AQ270" s="217"/>
      <c r="AR270" s="217"/>
      <c r="AU270" s="217"/>
      <c r="AW270" s="217"/>
      <c r="AX270" s="217"/>
      <c r="BE270" s="94"/>
      <c r="BF270" s="217"/>
      <c r="BG270" s="94"/>
      <c r="BH270" s="94"/>
      <c r="BI270" s="217"/>
      <c r="BJ270" s="94"/>
      <c r="BK270" s="217"/>
      <c r="BL270" s="217"/>
      <c r="BQ270" s="96"/>
      <c r="BR270" s="96"/>
      <c r="BS270" s="96"/>
      <c r="BT270" s="96"/>
      <c r="BV270" s="96"/>
      <c r="BW270" s="96"/>
    </row>
    <row r="271" spans="1:75" x14ac:dyDescent="0.2">
      <c r="A271" s="104"/>
      <c r="B271" s="101"/>
      <c r="I271" s="101"/>
      <c r="L271" s="101"/>
      <c r="M271" s="105"/>
      <c r="N271" s="256"/>
      <c r="O271" s="256"/>
      <c r="P271" s="256"/>
      <c r="Q271" s="256"/>
      <c r="R271" s="219"/>
      <c r="S271" s="219"/>
      <c r="T271" s="219"/>
      <c r="U271" s="219"/>
      <c r="V271" s="217"/>
      <c r="X271" s="106"/>
      <c r="Y271" s="217"/>
      <c r="Z271" s="217"/>
      <c r="AA271" s="217"/>
      <c r="AB271" s="94"/>
      <c r="AC271" s="217"/>
      <c r="AD271" s="217"/>
      <c r="AE271" s="217"/>
      <c r="AF271" s="217"/>
      <c r="AG271" s="217"/>
      <c r="AH271" s="217"/>
      <c r="AI271" s="94"/>
      <c r="AJ271" s="217"/>
      <c r="AK271" s="217"/>
      <c r="AL271" s="217"/>
      <c r="AM271" s="217"/>
      <c r="AN271" s="217"/>
      <c r="AO271" s="94"/>
      <c r="AP271" s="217"/>
      <c r="AQ271" s="217"/>
      <c r="AR271" s="217"/>
      <c r="AU271" s="217"/>
      <c r="AW271" s="217"/>
      <c r="AX271" s="217"/>
      <c r="BE271" s="94"/>
      <c r="BF271" s="217"/>
      <c r="BG271" s="94"/>
      <c r="BH271" s="94"/>
      <c r="BI271" s="217"/>
      <c r="BJ271" s="94"/>
      <c r="BK271" s="217"/>
      <c r="BL271" s="217"/>
      <c r="BQ271" s="96"/>
      <c r="BR271" s="96"/>
      <c r="BS271" s="96"/>
      <c r="BT271" s="96"/>
      <c r="BV271" s="96"/>
      <c r="BW271" s="96"/>
    </row>
    <row r="272" spans="1:75" x14ac:dyDescent="0.2">
      <c r="A272" s="104"/>
      <c r="B272" s="101"/>
      <c r="I272" s="101"/>
      <c r="L272" s="101"/>
      <c r="M272" s="105"/>
      <c r="N272" s="256"/>
      <c r="O272" s="256"/>
      <c r="P272" s="256"/>
      <c r="Q272" s="256"/>
      <c r="R272" s="219"/>
      <c r="S272" s="219"/>
      <c r="T272" s="219"/>
      <c r="U272" s="219"/>
      <c r="V272" s="217"/>
      <c r="X272" s="106"/>
      <c r="Y272" s="217"/>
      <c r="Z272" s="217"/>
      <c r="AA272" s="217"/>
      <c r="AB272" s="94"/>
      <c r="AC272" s="217"/>
      <c r="AD272" s="217"/>
      <c r="AE272" s="217"/>
      <c r="AF272" s="217"/>
      <c r="AG272" s="217"/>
      <c r="AH272" s="217"/>
      <c r="AI272" s="94"/>
      <c r="AJ272" s="217"/>
      <c r="AK272" s="217"/>
      <c r="AL272" s="217"/>
      <c r="AM272" s="217"/>
      <c r="AN272" s="217"/>
      <c r="AO272" s="94"/>
      <c r="AP272" s="217"/>
      <c r="AQ272" s="217"/>
      <c r="AR272" s="217"/>
      <c r="AU272" s="217"/>
      <c r="AW272" s="217"/>
      <c r="AX272" s="217"/>
      <c r="BE272" s="94"/>
      <c r="BF272" s="217"/>
      <c r="BG272" s="94"/>
      <c r="BH272" s="94"/>
      <c r="BI272" s="217"/>
      <c r="BJ272" s="94"/>
      <c r="BK272" s="217"/>
      <c r="BL272" s="217"/>
      <c r="BQ272" s="96"/>
      <c r="BR272" s="96"/>
      <c r="BS272" s="96"/>
      <c r="BT272" s="96"/>
      <c r="BV272" s="96"/>
      <c r="BW272" s="96"/>
    </row>
    <row r="273" spans="1:75" x14ac:dyDescent="0.2">
      <c r="A273" s="104"/>
      <c r="B273" s="101"/>
      <c r="I273" s="101"/>
      <c r="L273" s="101"/>
      <c r="M273" s="105"/>
      <c r="N273" s="256"/>
      <c r="O273" s="256"/>
      <c r="P273" s="256"/>
      <c r="Q273" s="256"/>
      <c r="R273" s="219"/>
      <c r="S273" s="219"/>
      <c r="T273" s="219"/>
      <c r="U273" s="219"/>
      <c r="V273" s="217"/>
      <c r="X273" s="106"/>
      <c r="Y273" s="217"/>
      <c r="Z273" s="217"/>
      <c r="AA273" s="217"/>
      <c r="AB273" s="94"/>
      <c r="AC273" s="217"/>
      <c r="AD273" s="217"/>
      <c r="AE273" s="217"/>
      <c r="AF273" s="217"/>
      <c r="AG273" s="217"/>
      <c r="AH273" s="217"/>
      <c r="AI273" s="94"/>
      <c r="AJ273" s="217"/>
      <c r="AK273" s="217"/>
      <c r="AL273" s="217"/>
      <c r="AM273" s="217"/>
      <c r="AN273" s="217"/>
      <c r="AO273" s="94"/>
      <c r="AP273" s="217"/>
      <c r="AQ273" s="217"/>
      <c r="AR273" s="217"/>
      <c r="AU273" s="217"/>
      <c r="AW273" s="217"/>
      <c r="AX273" s="217"/>
      <c r="BE273" s="94"/>
      <c r="BF273" s="217"/>
      <c r="BG273" s="94"/>
      <c r="BH273" s="94"/>
      <c r="BI273" s="217"/>
      <c r="BJ273" s="94"/>
      <c r="BK273" s="217"/>
      <c r="BL273" s="217"/>
      <c r="BQ273" s="96"/>
      <c r="BR273" s="96"/>
      <c r="BS273" s="96"/>
      <c r="BT273" s="96"/>
      <c r="BV273" s="96"/>
      <c r="BW273" s="96"/>
    </row>
    <row r="274" spans="1:75" x14ac:dyDescent="0.2">
      <c r="A274" s="104"/>
      <c r="B274" s="101"/>
      <c r="I274" s="101"/>
      <c r="L274" s="101"/>
      <c r="M274" s="105"/>
      <c r="N274" s="256"/>
      <c r="O274" s="256"/>
      <c r="P274" s="256"/>
      <c r="Q274" s="256"/>
      <c r="R274" s="219"/>
      <c r="S274" s="219"/>
      <c r="T274" s="219"/>
      <c r="U274" s="219"/>
      <c r="V274" s="217"/>
      <c r="X274" s="106"/>
      <c r="Y274" s="217"/>
      <c r="Z274" s="217"/>
      <c r="AA274" s="217"/>
      <c r="AB274" s="94"/>
      <c r="AC274" s="217"/>
      <c r="AD274" s="217"/>
      <c r="AE274" s="217"/>
      <c r="AF274" s="217"/>
      <c r="AG274" s="217"/>
      <c r="AH274" s="217"/>
      <c r="AI274" s="94"/>
      <c r="AJ274" s="217"/>
      <c r="AK274" s="217"/>
      <c r="AL274" s="217"/>
      <c r="AM274" s="217"/>
      <c r="AN274" s="217"/>
      <c r="AO274" s="94"/>
      <c r="AP274" s="217"/>
      <c r="AQ274" s="217"/>
      <c r="AR274" s="217"/>
      <c r="AU274" s="217"/>
      <c r="AW274" s="217"/>
      <c r="AX274" s="217"/>
      <c r="BE274" s="94"/>
      <c r="BF274" s="217"/>
      <c r="BG274" s="94"/>
      <c r="BH274" s="94"/>
      <c r="BI274" s="217"/>
      <c r="BJ274" s="94"/>
      <c r="BK274" s="217"/>
      <c r="BL274" s="217"/>
      <c r="BQ274" s="96"/>
      <c r="BR274" s="96"/>
      <c r="BS274" s="96"/>
      <c r="BT274" s="96"/>
      <c r="BV274" s="96"/>
      <c r="BW274" s="96"/>
    </row>
    <row r="275" spans="1:75" x14ac:dyDescent="0.2">
      <c r="A275" s="104"/>
      <c r="B275" s="101"/>
      <c r="I275" s="101"/>
      <c r="L275" s="101"/>
      <c r="M275" s="105"/>
      <c r="N275" s="256"/>
      <c r="O275" s="256"/>
      <c r="P275" s="256"/>
      <c r="Q275" s="256"/>
      <c r="R275" s="219"/>
      <c r="S275" s="219"/>
      <c r="T275" s="219"/>
      <c r="U275" s="219"/>
      <c r="V275" s="217"/>
      <c r="X275" s="106"/>
      <c r="Y275" s="217"/>
      <c r="Z275" s="217"/>
      <c r="AA275" s="217"/>
      <c r="AB275" s="94"/>
      <c r="AC275" s="217"/>
      <c r="AD275" s="217"/>
      <c r="AE275" s="217"/>
      <c r="AF275" s="217"/>
      <c r="AG275" s="217"/>
      <c r="AH275" s="217"/>
      <c r="AI275" s="94"/>
      <c r="AJ275" s="217"/>
      <c r="AK275" s="217"/>
      <c r="AL275" s="217"/>
      <c r="AM275" s="217"/>
      <c r="AN275" s="217"/>
      <c r="AO275" s="94"/>
      <c r="AP275" s="217"/>
      <c r="AQ275" s="217"/>
      <c r="AR275" s="217"/>
      <c r="AU275" s="217"/>
      <c r="AW275" s="217"/>
      <c r="AX275" s="217"/>
      <c r="BE275" s="94"/>
      <c r="BF275" s="217"/>
      <c r="BG275" s="94"/>
      <c r="BH275" s="94"/>
      <c r="BI275" s="217"/>
      <c r="BJ275" s="94"/>
      <c r="BK275" s="217"/>
      <c r="BL275" s="217"/>
      <c r="BQ275" s="96"/>
      <c r="BR275" s="96"/>
      <c r="BS275" s="96"/>
      <c r="BT275" s="96"/>
      <c r="BV275" s="96"/>
      <c r="BW275" s="96"/>
    </row>
    <row r="276" spans="1:75" x14ac:dyDescent="0.2">
      <c r="A276" s="104"/>
      <c r="B276" s="101"/>
      <c r="I276" s="101"/>
      <c r="L276" s="101"/>
      <c r="M276" s="105"/>
      <c r="N276" s="256"/>
      <c r="O276" s="256"/>
      <c r="P276" s="256"/>
      <c r="Q276" s="256"/>
      <c r="R276" s="219"/>
      <c r="S276" s="219"/>
      <c r="T276" s="219"/>
      <c r="U276" s="219"/>
      <c r="V276" s="217"/>
      <c r="X276" s="106"/>
      <c r="Y276" s="217"/>
      <c r="Z276" s="217"/>
      <c r="AA276" s="217"/>
      <c r="AB276" s="94"/>
      <c r="AC276" s="217"/>
      <c r="AD276" s="217"/>
      <c r="AE276" s="217"/>
      <c r="AF276" s="217"/>
      <c r="AG276" s="217"/>
      <c r="AH276" s="217"/>
      <c r="AI276" s="94"/>
      <c r="AJ276" s="217"/>
      <c r="AK276" s="217"/>
      <c r="AL276" s="217"/>
      <c r="AM276" s="217"/>
      <c r="AN276" s="217"/>
      <c r="AO276" s="94"/>
      <c r="AP276" s="217"/>
      <c r="AQ276" s="217"/>
      <c r="AR276" s="217"/>
      <c r="AU276" s="217"/>
      <c r="AW276" s="217"/>
      <c r="AX276" s="217"/>
      <c r="BE276" s="94"/>
      <c r="BF276" s="217"/>
      <c r="BG276" s="94"/>
      <c r="BH276" s="94"/>
      <c r="BI276" s="217"/>
      <c r="BJ276" s="94"/>
      <c r="BK276" s="217"/>
      <c r="BL276" s="217"/>
      <c r="BQ276" s="96"/>
      <c r="BR276" s="96"/>
      <c r="BS276" s="96"/>
      <c r="BT276" s="96"/>
      <c r="BV276" s="96"/>
      <c r="BW276" s="96"/>
    </row>
    <row r="277" spans="1:75" x14ac:dyDescent="0.2">
      <c r="A277" s="104"/>
      <c r="B277" s="101"/>
      <c r="I277" s="101"/>
      <c r="L277" s="101"/>
      <c r="M277" s="105"/>
      <c r="N277" s="256"/>
      <c r="O277" s="256"/>
      <c r="P277" s="256"/>
      <c r="Q277" s="256"/>
      <c r="R277" s="219"/>
      <c r="S277" s="219"/>
      <c r="T277" s="219"/>
      <c r="U277" s="219"/>
      <c r="V277" s="217"/>
      <c r="X277" s="106"/>
      <c r="Y277" s="217"/>
      <c r="Z277" s="217"/>
      <c r="AA277" s="217"/>
      <c r="AB277" s="94"/>
      <c r="AC277" s="217"/>
      <c r="AD277" s="217"/>
      <c r="AE277" s="217"/>
      <c r="AF277" s="217"/>
      <c r="AG277" s="217"/>
      <c r="AH277" s="217"/>
      <c r="AI277" s="94"/>
      <c r="AJ277" s="217"/>
      <c r="AK277" s="217"/>
      <c r="AL277" s="217"/>
      <c r="AM277" s="217"/>
      <c r="AN277" s="217"/>
      <c r="AO277" s="94"/>
      <c r="AP277" s="217"/>
      <c r="AQ277" s="217"/>
      <c r="AR277" s="217"/>
      <c r="AU277" s="217"/>
      <c r="AW277" s="217"/>
      <c r="AX277" s="217"/>
      <c r="BE277" s="94"/>
      <c r="BF277" s="217"/>
      <c r="BG277" s="94"/>
      <c r="BH277" s="94"/>
      <c r="BI277" s="217"/>
      <c r="BJ277" s="94"/>
      <c r="BK277" s="217"/>
      <c r="BL277" s="217"/>
      <c r="BQ277" s="96"/>
      <c r="BR277" s="96"/>
      <c r="BS277" s="96"/>
      <c r="BT277" s="96"/>
      <c r="BV277" s="96"/>
      <c r="BW277" s="96"/>
    </row>
    <row r="278" spans="1:75" x14ac:dyDescent="0.2">
      <c r="A278" s="104"/>
      <c r="B278" s="101"/>
      <c r="I278" s="101"/>
      <c r="L278" s="101"/>
      <c r="M278" s="105"/>
      <c r="N278" s="256"/>
      <c r="O278" s="256"/>
      <c r="P278" s="256"/>
      <c r="Q278" s="256"/>
      <c r="R278" s="219"/>
      <c r="S278" s="219"/>
      <c r="T278" s="219"/>
      <c r="U278" s="219"/>
      <c r="V278" s="217"/>
      <c r="X278" s="106"/>
      <c r="Y278" s="217"/>
      <c r="Z278" s="217"/>
      <c r="AA278" s="217"/>
      <c r="AB278" s="94"/>
      <c r="AC278" s="217"/>
      <c r="AD278" s="217"/>
      <c r="AE278" s="217"/>
      <c r="AF278" s="217"/>
      <c r="AG278" s="217"/>
      <c r="AH278" s="217"/>
      <c r="AI278" s="94"/>
      <c r="AJ278" s="217"/>
      <c r="AK278" s="217"/>
      <c r="AL278" s="217"/>
      <c r="AM278" s="217"/>
      <c r="AN278" s="217"/>
      <c r="AO278" s="94"/>
      <c r="AP278" s="217"/>
      <c r="AQ278" s="217"/>
      <c r="AR278" s="217"/>
      <c r="AU278" s="217"/>
      <c r="AW278" s="217"/>
      <c r="AX278" s="217"/>
      <c r="BE278" s="94"/>
      <c r="BF278" s="217"/>
      <c r="BG278" s="94"/>
      <c r="BH278" s="94"/>
      <c r="BI278" s="217"/>
      <c r="BJ278" s="94"/>
      <c r="BK278" s="217"/>
      <c r="BL278" s="217"/>
      <c r="BQ278" s="96"/>
      <c r="BR278" s="96"/>
      <c r="BS278" s="96"/>
      <c r="BT278" s="96"/>
      <c r="BV278" s="96"/>
      <c r="BW278" s="96"/>
    </row>
    <row r="279" spans="1:75" x14ac:dyDescent="0.2">
      <c r="A279" s="104"/>
      <c r="B279" s="101"/>
      <c r="I279" s="101"/>
      <c r="L279" s="101"/>
      <c r="M279" s="105"/>
      <c r="N279" s="256"/>
      <c r="O279" s="256"/>
      <c r="P279" s="256"/>
      <c r="Q279" s="256"/>
      <c r="R279" s="219"/>
      <c r="S279" s="219"/>
      <c r="T279" s="219"/>
      <c r="U279" s="219"/>
      <c r="V279" s="217"/>
      <c r="X279" s="106"/>
      <c r="Y279" s="217"/>
      <c r="Z279" s="217"/>
      <c r="AA279" s="217"/>
      <c r="AB279" s="94"/>
      <c r="AC279" s="217"/>
      <c r="AD279" s="217"/>
      <c r="AE279" s="217"/>
      <c r="AF279" s="217"/>
      <c r="AG279" s="217"/>
      <c r="AH279" s="217"/>
      <c r="AI279" s="94"/>
      <c r="AJ279" s="217"/>
      <c r="AK279" s="217"/>
      <c r="AL279" s="217"/>
      <c r="AM279" s="217"/>
      <c r="AN279" s="217"/>
      <c r="AO279" s="94"/>
      <c r="AP279" s="217"/>
      <c r="AQ279" s="217"/>
      <c r="AR279" s="217"/>
      <c r="AU279" s="217"/>
      <c r="AW279" s="217"/>
      <c r="AX279" s="217"/>
      <c r="BE279" s="94"/>
      <c r="BF279" s="217"/>
      <c r="BG279" s="94"/>
      <c r="BH279" s="94"/>
      <c r="BI279" s="217"/>
      <c r="BJ279" s="94"/>
      <c r="BK279" s="217"/>
      <c r="BL279" s="217"/>
      <c r="BQ279" s="96"/>
      <c r="BR279" s="96"/>
      <c r="BS279" s="96"/>
      <c r="BT279" s="96"/>
      <c r="BV279" s="96"/>
      <c r="BW279" s="96"/>
    </row>
    <row r="280" spans="1:75" x14ac:dyDescent="0.2">
      <c r="A280" s="104"/>
      <c r="B280" s="101"/>
      <c r="I280" s="101"/>
      <c r="L280" s="101"/>
      <c r="M280" s="105"/>
      <c r="N280" s="256"/>
      <c r="O280" s="256"/>
      <c r="P280" s="256"/>
      <c r="Q280" s="256"/>
      <c r="R280" s="219"/>
      <c r="S280" s="219"/>
      <c r="T280" s="219"/>
      <c r="U280" s="219"/>
      <c r="V280" s="217"/>
      <c r="X280" s="106"/>
      <c r="Y280" s="217"/>
      <c r="Z280" s="217"/>
      <c r="AA280" s="217"/>
      <c r="AB280" s="94"/>
      <c r="AC280" s="217"/>
      <c r="AD280" s="217"/>
      <c r="AE280" s="217"/>
      <c r="AF280" s="217"/>
      <c r="AG280" s="217"/>
      <c r="AH280" s="217"/>
      <c r="AI280" s="94"/>
      <c r="AJ280" s="217"/>
      <c r="AK280" s="217"/>
      <c r="AL280" s="217"/>
      <c r="AM280" s="217"/>
      <c r="AN280" s="217"/>
      <c r="AO280" s="94"/>
      <c r="AP280" s="217"/>
      <c r="AQ280" s="217"/>
      <c r="AR280" s="217"/>
      <c r="AU280" s="217"/>
      <c r="AW280" s="217"/>
      <c r="AX280" s="217"/>
      <c r="BE280" s="94"/>
      <c r="BF280" s="217"/>
      <c r="BG280" s="94"/>
      <c r="BH280" s="94"/>
      <c r="BI280" s="217"/>
      <c r="BJ280" s="94"/>
      <c r="BK280" s="217"/>
      <c r="BL280" s="217"/>
      <c r="BQ280" s="96"/>
      <c r="BR280" s="96"/>
      <c r="BS280" s="96"/>
      <c r="BT280" s="96"/>
      <c r="BV280" s="96"/>
      <c r="BW280" s="96"/>
    </row>
    <row r="281" spans="1:75" x14ac:dyDescent="0.2">
      <c r="A281" s="104"/>
      <c r="B281" s="101"/>
      <c r="I281" s="101"/>
      <c r="L281" s="101"/>
      <c r="M281" s="105"/>
      <c r="N281" s="256"/>
      <c r="O281" s="256"/>
      <c r="P281" s="256"/>
      <c r="Q281" s="256"/>
      <c r="R281" s="219"/>
      <c r="S281" s="219"/>
      <c r="T281" s="219"/>
      <c r="U281" s="219"/>
      <c r="V281" s="217"/>
      <c r="X281" s="106"/>
      <c r="Y281" s="217"/>
      <c r="Z281" s="217"/>
      <c r="AA281" s="217"/>
      <c r="AB281" s="94"/>
      <c r="AC281" s="217"/>
      <c r="AD281" s="217"/>
      <c r="AE281" s="217"/>
      <c r="AF281" s="217"/>
      <c r="AG281" s="217"/>
      <c r="AH281" s="217"/>
      <c r="AI281" s="94"/>
      <c r="AJ281" s="217"/>
      <c r="AK281" s="217"/>
      <c r="AL281" s="217"/>
      <c r="AM281" s="217"/>
      <c r="AN281" s="217"/>
      <c r="AO281" s="94"/>
      <c r="AP281" s="217"/>
      <c r="AQ281" s="217"/>
      <c r="AR281" s="217"/>
      <c r="AU281" s="217"/>
      <c r="AW281" s="217"/>
      <c r="AX281" s="217"/>
      <c r="BE281" s="94"/>
      <c r="BF281" s="217"/>
      <c r="BG281" s="94"/>
      <c r="BH281" s="94"/>
      <c r="BI281" s="217"/>
      <c r="BJ281" s="94"/>
      <c r="BK281" s="217"/>
      <c r="BL281" s="217"/>
      <c r="BQ281" s="96"/>
      <c r="BR281" s="96"/>
      <c r="BS281" s="96"/>
      <c r="BT281" s="96"/>
      <c r="BV281" s="96"/>
      <c r="BW281" s="96"/>
    </row>
    <row r="282" spans="1:75" x14ac:dyDescent="0.2">
      <c r="A282" s="104"/>
      <c r="B282" s="101"/>
      <c r="I282" s="101"/>
      <c r="L282" s="101"/>
      <c r="M282" s="105"/>
      <c r="N282" s="256"/>
      <c r="O282" s="256"/>
      <c r="P282" s="256"/>
      <c r="Q282" s="256"/>
      <c r="R282" s="219"/>
      <c r="S282" s="219"/>
      <c r="T282" s="219"/>
      <c r="U282" s="219"/>
      <c r="V282" s="217"/>
      <c r="X282" s="106"/>
      <c r="Y282" s="217"/>
      <c r="Z282" s="217"/>
      <c r="AA282" s="217"/>
      <c r="AB282" s="94"/>
      <c r="AC282" s="217"/>
      <c r="AD282" s="217"/>
      <c r="AE282" s="217"/>
      <c r="AF282" s="217"/>
      <c r="AG282" s="217"/>
      <c r="AH282" s="217"/>
      <c r="AI282" s="94"/>
      <c r="AJ282" s="217"/>
      <c r="AK282" s="217"/>
      <c r="AL282" s="217"/>
      <c r="AM282" s="217"/>
      <c r="AN282" s="217"/>
      <c r="AO282" s="94"/>
      <c r="AP282" s="217"/>
      <c r="AQ282" s="217"/>
      <c r="AR282" s="217"/>
      <c r="AU282" s="217"/>
      <c r="AW282" s="217"/>
      <c r="AX282" s="217"/>
      <c r="BE282" s="94"/>
      <c r="BF282" s="217"/>
      <c r="BG282" s="94"/>
      <c r="BH282" s="94"/>
      <c r="BI282" s="217"/>
      <c r="BJ282" s="94"/>
      <c r="BK282" s="217"/>
      <c r="BL282" s="217"/>
      <c r="BQ282" s="96"/>
      <c r="BR282" s="96"/>
      <c r="BS282" s="96"/>
      <c r="BT282" s="96"/>
      <c r="BV282" s="96"/>
      <c r="BW282" s="96"/>
    </row>
    <row r="283" spans="1:75" x14ac:dyDescent="0.2">
      <c r="A283" s="104"/>
      <c r="B283" s="101"/>
      <c r="I283" s="101"/>
      <c r="L283" s="101"/>
      <c r="M283" s="105"/>
      <c r="N283" s="256"/>
      <c r="O283" s="256"/>
      <c r="P283" s="256"/>
      <c r="Q283" s="256"/>
      <c r="R283" s="219"/>
      <c r="S283" s="219"/>
      <c r="T283" s="219"/>
      <c r="U283" s="219"/>
      <c r="V283" s="217"/>
      <c r="X283" s="106"/>
      <c r="Y283" s="217"/>
      <c r="Z283" s="217"/>
      <c r="AA283" s="217"/>
      <c r="AB283" s="94"/>
      <c r="AC283" s="217"/>
      <c r="AD283" s="217"/>
      <c r="AE283" s="217"/>
      <c r="AF283" s="217"/>
      <c r="AG283" s="217"/>
      <c r="AH283" s="217"/>
      <c r="AI283" s="94"/>
      <c r="AJ283" s="217"/>
      <c r="AK283" s="217"/>
      <c r="AL283" s="217"/>
      <c r="AM283" s="217"/>
      <c r="AN283" s="217"/>
      <c r="AO283" s="94"/>
      <c r="AP283" s="217"/>
      <c r="AQ283" s="217"/>
      <c r="AR283" s="217"/>
      <c r="AU283" s="217"/>
      <c r="AW283" s="217"/>
      <c r="AX283" s="217"/>
      <c r="BE283" s="94"/>
      <c r="BF283" s="217"/>
      <c r="BG283" s="94"/>
      <c r="BH283" s="94"/>
      <c r="BI283" s="217"/>
      <c r="BJ283" s="94"/>
      <c r="BK283" s="217"/>
      <c r="BL283" s="217"/>
      <c r="BQ283" s="96"/>
      <c r="BR283" s="96"/>
      <c r="BS283" s="96"/>
      <c r="BT283" s="96"/>
      <c r="BV283" s="96"/>
      <c r="BW283" s="96"/>
    </row>
    <row r="284" spans="1:75" x14ac:dyDescent="0.2">
      <c r="A284" s="104"/>
      <c r="B284" s="101"/>
      <c r="I284" s="101"/>
      <c r="L284" s="101"/>
      <c r="M284" s="105"/>
      <c r="N284" s="256"/>
      <c r="O284" s="256"/>
      <c r="P284" s="256"/>
      <c r="Q284" s="256"/>
      <c r="R284" s="219"/>
      <c r="S284" s="219"/>
      <c r="T284" s="219"/>
      <c r="U284" s="219"/>
      <c r="V284" s="217"/>
      <c r="X284" s="106"/>
      <c r="Y284" s="217"/>
      <c r="Z284" s="217"/>
      <c r="AA284" s="217"/>
      <c r="AB284" s="94"/>
      <c r="AC284" s="217"/>
      <c r="AD284" s="217"/>
      <c r="AE284" s="217"/>
      <c r="AF284" s="217"/>
      <c r="AG284" s="217"/>
      <c r="AH284" s="217"/>
      <c r="AI284" s="94"/>
      <c r="AJ284" s="217"/>
      <c r="AK284" s="217"/>
      <c r="AL284" s="217"/>
      <c r="AM284" s="217"/>
      <c r="AN284" s="217"/>
      <c r="AO284" s="94"/>
      <c r="AP284" s="217"/>
      <c r="AQ284" s="217"/>
      <c r="AR284" s="217"/>
      <c r="AU284" s="217"/>
      <c r="AW284" s="217"/>
      <c r="AX284" s="217"/>
      <c r="BE284" s="94"/>
      <c r="BF284" s="217"/>
      <c r="BG284" s="94"/>
      <c r="BH284" s="94"/>
      <c r="BI284" s="217"/>
      <c r="BJ284" s="94"/>
      <c r="BK284" s="217"/>
      <c r="BL284" s="217"/>
      <c r="BQ284" s="96"/>
      <c r="BR284" s="96"/>
      <c r="BS284" s="96"/>
      <c r="BT284" s="96"/>
      <c r="BV284" s="96"/>
      <c r="BW284" s="96"/>
    </row>
    <row r="285" spans="1:75" x14ac:dyDescent="0.2">
      <c r="A285" s="104"/>
      <c r="B285" s="101"/>
      <c r="I285" s="101"/>
      <c r="L285" s="101"/>
      <c r="M285" s="105"/>
      <c r="N285" s="256"/>
      <c r="O285" s="256"/>
      <c r="P285" s="256"/>
      <c r="Q285" s="256"/>
      <c r="R285" s="219"/>
      <c r="S285" s="219"/>
      <c r="T285" s="219"/>
      <c r="U285" s="219"/>
      <c r="V285" s="217"/>
      <c r="X285" s="106"/>
      <c r="Y285" s="217"/>
      <c r="Z285" s="217"/>
      <c r="AA285" s="217"/>
      <c r="AB285" s="94"/>
      <c r="AC285" s="217"/>
      <c r="AD285" s="217"/>
      <c r="AE285" s="217"/>
      <c r="AF285" s="217"/>
      <c r="AG285" s="217"/>
      <c r="AH285" s="217"/>
      <c r="AI285" s="94"/>
      <c r="AJ285" s="217"/>
      <c r="AK285" s="217"/>
      <c r="AL285" s="217"/>
      <c r="AM285" s="217"/>
      <c r="AN285" s="217"/>
      <c r="AO285" s="94"/>
      <c r="AP285" s="217"/>
      <c r="AQ285" s="217"/>
      <c r="AR285" s="217"/>
      <c r="AU285" s="217"/>
      <c r="AW285" s="217"/>
      <c r="AX285" s="217"/>
      <c r="BE285" s="94"/>
      <c r="BF285" s="217"/>
      <c r="BG285" s="94"/>
      <c r="BH285" s="94"/>
      <c r="BI285" s="217"/>
      <c r="BJ285" s="94"/>
      <c r="BK285" s="217"/>
      <c r="BL285" s="217"/>
      <c r="BQ285" s="96"/>
      <c r="BR285" s="96"/>
      <c r="BS285" s="96"/>
      <c r="BT285" s="96"/>
      <c r="BV285" s="96"/>
      <c r="BW285" s="96"/>
    </row>
    <row r="286" spans="1:75" x14ac:dyDescent="0.2">
      <c r="A286" s="104"/>
      <c r="B286" s="101"/>
      <c r="I286" s="101"/>
      <c r="L286" s="101"/>
      <c r="M286" s="105"/>
      <c r="N286" s="256"/>
      <c r="O286" s="256"/>
      <c r="P286" s="256"/>
      <c r="Q286" s="256"/>
      <c r="R286" s="219"/>
      <c r="S286" s="219"/>
      <c r="T286" s="219"/>
      <c r="U286" s="219"/>
      <c r="V286" s="217"/>
      <c r="X286" s="106"/>
      <c r="Y286" s="217"/>
      <c r="Z286" s="217"/>
      <c r="AA286" s="217"/>
      <c r="AB286" s="94"/>
      <c r="AC286" s="217"/>
      <c r="AD286" s="217"/>
      <c r="AE286" s="217"/>
      <c r="AF286" s="217"/>
      <c r="AG286" s="217"/>
      <c r="AH286" s="217"/>
      <c r="AI286" s="94"/>
      <c r="AJ286" s="217"/>
      <c r="AK286" s="217"/>
      <c r="AL286" s="217"/>
      <c r="AM286" s="217"/>
      <c r="AN286" s="217"/>
      <c r="AO286" s="94"/>
      <c r="AP286" s="217"/>
      <c r="AQ286" s="217"/>
      <c r="AR286" s="217"/>
      <c r="AU286" s="217"/>
      <c r="AW286" s="217"/>
      <c r="AX286" s="217"/>
      <c r="BE286" s="94"/>
      <c r="BF286" s="217"/>
      <c r="BG286" s="94"/>
      <c r="BH286" s="94"/>
      <c r="BI286" s="217"/>
      <c r="BJ286" s="94"/>
      <c r="BK286" s="217"/>
      <c r="BL286" s="217"/>
      <c r="BQ286" s="96"/>
      <c r="BR286" s="96"/>
      <c r="BS286" s="96"/>
      <c r="BT286" s="96"/>
      <c r="BV286" s="96"/>
      <c r="BW286" s="96"/>
    </row>
    <row r="287" spans="1:75" x14ac:dyDescent="0.2">
      <c r="A287" s="104"/>
      <c r="B287" s="101"/>
      <c r="I287" s="101"/>
      <c r="L287" s="101"/>
      <c r="M287" s="105"/>
      <c r="N287" s="256"/>
      <c r="O287" s="256"/>
      <c r="P287" s="256"/>
      <c r="Q287" s="256"/>
      <c r="R287" s="219"/>
      <c r="S287" s="219"/>
      <c r="T287" s="219"/>
      <c r="U287" s="219"/>
      <c r="V287" s="217"/>
      <c r="X287" s="106"/>
      <c r="Y287" s="217"/>
      <c r="Z287" s="217"/>
      <c r="AA287" s="217"/>
      <c r="AB287" s="94"/>
      <c r="AC287" s="217"/>
      <c r="AD287" s="217"/>
      <c r="AE287" s="217"/>
      <c r="AF287" s="217"/>
      <c r="AG287" s="217"/>
      <c r="AH287" s="217"/>
      <c r="AI287" s="94"/>
      <c r="AJ287" s="217"/>
      <c r="AK287" s="217"/>
      <c r="AL287" s="217"/>
      <c r="AM287" s="217"/>
      <c r="AN287" s="217"/>
      <c r="AO287" s="94"/>
      <c r="AP287" s="217"/>
      <c r="AQ287" s="217"/>
      <c r="AR287" s="217"/>
      <c r="AU287" s="217"/>
      <c r="AW287" s="217"/>
      <c r="AX287" s="217"/>
      <c r="BE287" s="94"/>
      <c r="BF287" s="217"/>
      <c r="BG287" s="94"/>
      <c r="BH287" s="94"/>
      <c r="BI287" s="217"/>
      <c r="BJ287" s="94"/>
      <c r="BK287" s="217"/>
      <c r="BL287" s="217"/>
      <c r="BQ287" s="96"/>
      <c r="BR287" s="96"/>
      <c r="BS287" s="96"/>
      <c r="BT287" s="96"/>
      <c r="BV287" s="96"/>
      <c r="BW287" s="96"/>
    </row>
    <row r="288" spans="1:75" x14ac:dyDescent="0.2">
      <c r="A288" s="104"/>
      <c r="B288" s="101"/>
      <c r="I288" s="101"/>
      <c r="L288" s="101"/>
      <c r="M288" s="105"/>
      <c r="N288" s="256"/>
      <c r="O288" s="256"/>
      <c r="P288" s="256"/>
      <c r="Q288" s="256"/>
      <c r="R288" s="219"/>
      <c r="S288" s="219"/>
      <c r="T288" s="219"/>
      <c r="U288" s="219"/>
      <c r="V288" s="217"/>
      <c r="X288" s="106"/>
      <c r="Y288" s="217"/>
      <c r="Z288" s="217"/>
      <c r="AA288" s="217"/>
      <c r="AB288" s="94"/>
      <c r="AC288" s="217"/>
      <c r="AD288" s="217"/>
      <c r="AE288" s="217"/>
      <c r="AF288" s="217"/>
      <c r="AG288" s="217"/>
      <c r="AH288" s="217"/>
      <c r="AI288" s="94"/>
      <c r="AJ288" s="217"/>
      <c r="AK288" s="217"/>
      <c r="AL288" s="217"/>
      <c r="AM288" s="217"/>
      <c r="AN288" s="217"/>
      <c r="AO288" s="94"/>
      <c r="AP288" s="217"/>
      <c r="AQ288" s="217"/>
      <c r="AR288" s="217"/>
      <c r="AU288" s="217"/>
      <c r="AW288" s="217"/>
      <c r="AX288" s="217"/>
      <c r="BE288" s="94"/>
      <c r="BF288" s="217"/>
      <c r="BG288" s="94"/>
      <c r="BH288" s="94"/>
      <c r="BI288" s="217"/>
      <c r="BJ288" s="94"/>
      <c r="BK288" s="217"/>
      <c r="BL288" s="217"/>
      <c r="BQ288" s="96"/>
      <c r="BR288" s="96"/>
      <c r="BS288" s="96"/>
      <c r="BT288" s="96"/>
      <c r="BV288" s="96"/>
      <c r="BW288" s="96"/>
    </row>
    <row r="289" spans="2:75" x14ac:dyDescent="0.2">
      <c r="B289" s="101"/>
      <c r="I289" s="101"/>
      <c r="L289" s="101"/>
      <c r="M289" s="105"/>
      <c r="N289" s="256"/>
      <c r="O289" s="256"/>
      <c r="P289" s="256"/>
      <c r="Q289" s="256"/>
      <c r="R289" s="219"/>
      <c r="S289" s="219"/>
      <c r="T289" s="219"/>
      <c r="U289" s="219"/>
      <c r="V289" s="217"/>
      <c r="X289" s="106"/>
      <c r="Y289" s="217"/>
      <c r="Z289" s="217"/>
      <c r="AA289" s="217"/>
      <c r="AB289" s="94"/>
      <c r="AC289" s="217"/>
      <c r="AD289" s="217"/>
      <c r="AE289" s="217"/>
      <c r="AF289" s="217"/>
      <c r="AG289" s="217"/>
      <c r="AH289" s="217"/>
      <c r="AI289" s="94"/>
      <c r="AJ289" s="217"/>
      <c r="AK289" s="217"/>
      <c r="AL289" s="217"/>
      <c r="AM289" s="217"/>
      <c r="AN289" s="217"/>
      <c r="AO289" s="94"/>
      <c r="AP289" s="217"/>
      <c r="AQ289" s="217"/>
      <c r="AR289" s="217"/>
      <c r="AU289" s="217"/>
      <c r="AW289" s="217"/>
      <c r="AX289" s="217"/>
      <c r="BE289" s="94"/>
      <c r="BF289" s="217"/>
      <c r="BG289" s="94"/>
      <c r="BH289" s="94"/>
      <c r="BI289" s="217"/>
      <c r="BJ289" s="94"/>
      <c r="BK289" s="217"/>
      <c r="BL289" s="217"/>
      <c r="BQ289" s="96"/>
      <c r="BR289" s="96"/>
      <c r="BS289" s="96"/>
      <c r="BT289" s="96"/>
      <c r="BV289" s="96"/>
      <c r="BW289" s="96"/>
    </row>
    <row r="290" spans="2:75" x14ac:dyDescent="0.2">
      <c r="B290" s="101"/>
      <c r="I290" s="101"/>
      <c r="L290" s="101"/>
      <c r="M290" s="105"/>
      <c r="N290" s="256"/>
      <c r="O290" s="256"/>
      <c r="P290" s="256"/>
      <c r="Q290" s="256"/>
      <c r="R290" s="219"/>
      <c r="S290" s="219"/>
      <c r="T290" s="219"/>
      <c r="U290" s="219"/>
      <c r="V290" s="217"/>
      <c r="X290" s="106"/>
      <c r="Y290" s="217"/>
      <c r="Z290" s="217"/>
      <c r="AA290" s="217"/>
      <c r="AB290" s="94"/>
      <c r="AC290" s="217"/>
      <c r="AD290" s="217"/>
      <c r="AE290" s="217"/>
      <c r="AF290" s="217"/>
      <c r="AG290" s="217"/>
      <c r="AH290" s="217"/>
      <c r="AI290" s="94"/>
      <c r="AJ290" s="217"/>
      <c r="AK290" s="217"/>
      <c r="AL290" s="217"/>
      <c r="AM290" s="217"/>
      <c r="AN290" s="217"/>
      <c r="AO290" s="94"/>
      <c r="AP290" s="217"/>
      <c r="AQ290" s="217"/>
      <c r="AR290" s="217"/>
      <c r="AU290" s="217"/>
      <c r="AW290" s="217"/>
      <c r="AX290" s="217"/>
      <c r="BE290" s="94"/>
      <c r="BF290" s="217"/>
      <c r="BG290" s="94"/>
      <c r="BH290" s="94"/>
      <c r="BI290" s="217"/>
      <c r="BJ290" s="94"/>
      <c r="BK290" s="217"/>
      <c r="BL290" s="217"/>
      <c r="BQ290" s="96"/>
      <c r="BR290" s="96"/>
      <c r="BS290" s="96"/>
      <c r="BT290" s="96"/>
      <c r="BV290" s="96"/>
      <c r="BW290" s="96"/>
    </row>
    <row r="291" spans="2:75" x14ac:dyDescent="0.2">
      <c r="B291" s="101"/>
      <c r="I291" s="101"/>
      <c r="L291" s="101"/>
      <c r="M291" s="105"/>
      <c r="N291" s="256"/>
      <c r="O291" s="256"/>
      <c r="P291" s="256"/>
      <c r="Q291" s="256"/>
      <c r="R291" s="219"/>
      <c r="S291" s="219"/>
      <c r="T291" s="219"/>
      <c r="U291" s="219"/>
      <c r="V291" s="217"/>
      <c r="X291" s="106"/>
      <c r="Y291" s="217"/>
      <c r="Z291" s="217"/>
      <c r="AA291" s="217"/>
      <c r="AB291" s="94"/>
      <c r="AC291" s="217"/>
      <c r="AD291" s="217"/>
      <c r="AE291" s="217"/>
      <c r="AF291" s="217"/>
      <c r="AG291" s="217"/>
      <c r="AH291" s="217"/>
      <c r="AI291" s="94"/>
      <c r="AJ291" s="217"/>
      <c r="AK291" s="217"/>
      <c r="AL291" s="217"/>
      <c r="AM291" s="217"/>
      <c r="AN291" s="217"/>
      <c r="AO291" s="94"/>
      <c r="AP291" s="217"/>
      <c r="AQ291" s="217"/>
      <c r="AR291" s="217"/>
      <c r="AU291" s="217"/>
      <c r="AW291" s="217"/>
      <c r="AX291" s="217"/>
      <c r="BE291" s="94"/>
      <c r="BF291" s="217"/>
      <c r="BG291" s="94"/>
      <c r="BH291" s="94"/>
      <c r="BI291" s="217"/>
      <c r="BJ291" s="94"/>
      <c r="BK291" s="217"/>
      <c r="BL291" s="217"/>
      <c r="BQ291" s="96"/>
      <c r="BR291" s="96"/>
      <c r="BS291" s="96"/>
      <c r="BT291" s="96"/>
      <c r="BV291" s="96"/>
      <c r="BW291" s="96"/>
    </row>
    <row r="292" spans="2:75" x14ac:dyDescent="0.2">
      <c r="B292" s="101"/>
      <c r="I292" s="101"/>
      <c r="L292" s="101"/>
      <c r="M292" s="105"/>
      <c r="N292" s="256"/>
      <c r="O292" s="256"/>
      <c r="P292" s="256"/>
      <c r="Q292" s="256"/>
      <c r="R292" s="219"/>
      <c r="S292" s="219"/>
      <c r="T292" s="219"/>
      <c r="U292" s="219"/>
      <c r="V292" s="217"/>
      <c r="X292" s="106"/>
      <c r="Y292" s="217"/>
      <c r="Z292" s="217"/>
      <c r="AA292" s="217"/>
      <c r="AB292" s="94"/>
      <c r="AC292" s="217"/>
      <c r="AD292" s="217"/>
      <c r="AE292" s="217"/>
      <c r="AF292" s="217"/>
      <c r="AG292" s="217"/>
      <c r="AH292" s="217"/>
      <c r="AI292" s="94"/>
      <c r="AJ292" s="217"/>
      <c r="AK292" s="217"/>
      <c r="AL292" s="217"/>
      <c r="AM292" s="217"/>
      <c r="AN292" s="217"/>
      <c r="AO292" s="94"/>
      <c r="AP292" s="217"/>
      <c r="AQ292" s="217"/>
      <c r="AR292" s="217"/>
      <c r="AU292" s="217"/>
      <c r="AW292" s="217"/>
      <c r="AX292" s="217"/>
      <c r="BE292" s="94"/>
      <c r="BF292" s="217"/>
      <c r="BG292" s="94"/>
      <c r="BH292" s="94"/>
      <c r="BI292" s="217"/>
      <c r="BJ292" s="94"/>
      <c r="BK292" s="217"/>
      <c r="BL292" s="217"/>
      <c r="BQ292" s="96"/>
      <c r="BR292" s="96"/>
      <c r="BS292" s="96"/>
      <c r="BT292" s="96"/>
      <c r="BV292" s="96"/>
      <c r="BW292" s="96"/>
    </row>
    <row r="293" spans="2:75" x14ac:dyDescent="0.2">
      <c r="B293" s="101"/>
      <c r="I293" s="101"/>
      <c r="L293" s="101"/>
      <c r="M293" s="105"/>
      <c r="N293" s="256"/>
      <c r="O293" s="256"/>
      <c r="P293" s="256"/>
      <c r="Q293" s="256"/>
      <c r="R293" s="219"/>
      <c r="S293" s="219"/>
      <c r="T293" s="219"/>
      <c r="U293" s="219"/>
      <c r="V293" s="217"/>
      <c r="X293" s="106"/>
      <c r="Y293" s="217"/>
      <c r="Z293" s="217"/>
      <c r="AA293" s="217"/>
      <c r="AB293" s="94"/>
      <c r="AC293" s="217"/>
      <c r="AD293" s="217"/>
      <c r="AE293" s="217"/>
      <c r="AF293" s="217"/>
      <c r="AG293" s="217"/>
      <c r="AH293" s="217"/>
      <c r="AI293" s="94"/>
      <c r="AJ293" s="217"/>
      <c r="AK293" s="217"/>
      <c r="AL293" s="217"/>
      <c r="AM293" s="217"/>
      <c r="AN293" s="217"/>
      <c r="AO293" s="94"/>
      <c r="AP293" s="217"/>
      <c r="AQ293" s="217"/>
      <c r="AR293" s="217"/>
      <c r="AU293" s="217"/>
      <c r="AW293" s="217"/>
      <c r="AX293" s="217"/>
      <c r="BE293" s="94"/>
      <c r="BF293" s="217"/>
      <c r="BG293" s="94"/>
      <c r="BH293" s="94"/>
      <c r="BI293" s="217"/>
      <c r="BJ293" s="94"/>
      <c r="BK293" s="217"/>
      <c r="BL293" s="217"/>
      <c r="BQ293" s="96"/>
      <c r="BR293" s="96"/>
      <c r="BS293" s="96"/>
      <c r="BT293" s="96"/>
      <c r="BV293" s="96"/>
      <c r="BW293" s="96"/>
    </row>
    <row r="294" spans="2:75" x14ac:dyDescent="0.2">
      <c r="B294" s="101"/>
      <c r="I294" s="101"/>
      <c r="L294" s="101"/>
      <c r="M294" s="105"/>
      <c r="N294" s="256"/>
      <c r="O294" s="256"/>
      <c r="P294" s="256"/>
      <c r="Q294" s="256"/>
      <c r="R294" s="219"/>
      <c r="S294" s="219"/>
      <c r="T294" s="219"/>
      <c r="U294" s="219"/>
      <c r="V294" s="217"/>
      <c r="X294" s="106"/>
      <c r="Y294" s="217"/>
      <c r="Z294" s="217"/>
      <c r="AA294" s="217"/>
      <c r="AB294" s="94"/>
      <c r="AC294" s="217"/>
      <c r="AD294" s="217"/>
      <c r="AE294" s="217"/>
      <c r="AF294" s="217"/>
      <c r="AG294" s="217"/>
      <c r="AH294" s="217"/>
      <c r="AI294" s="94"/>
      <c r="AJ294" s="217"/>
      <c r="AK294" s="217"/>
      <c r="AL294" s="217"/>
      <c r="AM294" s="217"/>
      <c r="AN294" s="217"/>
      <c r="AO294" s="94"/>
      <c r="AP294" s="217"/>
      <c r="AQ294" s="217"/>
      <c r="AR294" s="217"/>
      <c r="AU294" s="217"/>
      <c r="AW294" s="217"/>
      <c r="AX294" s="217"/>
      <c r="BE294" s="94"/>
      <c r="BF294" s="217"/>
      <c r="BG294" s="94"/>
      <c r="BH294" s="94"/>
      <c r="BI294" s="217"/>
      <c r="BJ294" s="94"/>
      <c r="BK294" s="217"/>
      <c r="BL294" s="217"/>
      <c r="BQ294" s="96"/>
      <c r="BR294" s="96"/>
      <c r="BS294" s="96"/>
      <c r="BT294" s="96"/>
      <c r="BV294" s="96"/>
      <c r="BW294" s="96"/>
    </row>
    <row r="295" spans="2:75" x14ac:dyDescent="0.2">
      <c r="B295" s="101"/>
      <c r="I295" s="101"/>
      <c r="L295" s="101"/>
      <c r="M295" s="105"/>
      <c r="N295" s="256"/>
      <c r="O295" s="256"/>
      <c r="P295" s="256"/>
      <c r="Q295" s="256"/>
      <c r="R295" s="219"/>
      <c r="S295" s="219"/>
      <c r="T295" s="219"/>
      <c r="U295" s="219"/>
      <c r="V295" s="217"/>
      <c r="X295" s="106"/>
      <c r="Y295" s="217"/>
      <c r="Z295" s="217"/>
      <c r="AA295" s="217"/>
      <c r="AB295" s="94"/>
      <c r="AC295" s="217"/>
      <c r="AD295" s="217"/>
      <c r="AE295" s="217"/>
      <c r="AF295" s="217"/>
      <c r="AG295" s="217"/>
      <c r="AH295" s="217"/>
      <c r="AI295" s="94"/>
      <c r="AJ295" s="217"/>
      <c r="AK295" s="217"/>
      <c r="AL295" s="217"/>
      <c r="AM295" s="217"/>
      <c r="AN295" s="217"/>
      <c r="AO295" s="94"/>
      <c r="AP295" s="217"/>
      <c r="AQ295" s="217"/>
      <c r="AR295" s="217"/>
      <c r="AU295" s="217"/>
      <c r="AW295" s="217"/>
      <c r="AX295" s="217"/>
      <c r="BE295" s="94"/>
      <c r="BF295" s="217"/>
      <c r="BG295" s="94"/>
      <c r="BH295" s="94"/>
      <c r="BI295" s="217"/>
      <c r="BJ295" s="94"/>
      <c r="BK295" s="217"/>
      <c r="BL295" s="217"/>
      <c r="BQ295" s="96"/>
      <c r="BR295" s="96"/>
      <c r="BS295" s="96"/>
      <c r="BT295" s="96"/>
      <c r="BV295" s="96"/>
      <c r="BW295" s="96"/>
    </row>
    <row r="296" spans="2:75" x14ac:dyDescent="0.2">
      <c r="B296" s="101"/>
      <c r="I296" s="101"/>
      <c r="L296" s="101"/>
      <c r="M296" s="105"/>
      <c r="N296" s="256"/>
      <c r="O296" s="256"/>
      <c r="P296" s="256"/>
      <c r="Q296" s="256"/>
      <c r="R296" s="219"/>
      <c r="S296" s="219"/>
      <c r="T296" s="219"/>
      <c r="U296" s="219"/>
      <c r="V296" s="217"/>
      <c r="X296" s="106"/>
      <c r="Y296" s="217"/>
      <c r="Z296" s="217"/>
      <c r="AA296" s="217"/>
      <c r="AB296" s="94"/>
      <c r="AC296" s="217"/>
      <c r="AD296" s="217"/>
      <c r="AE296" s="217"/>
      <c r="AF296" s="217"/>
      <c r="AG296" s="217"/>
      <c r="AH296" s="217"/>
      <c r="AI296" s="94"/>
      <c r="AJ296" s="217"/>
      <c r="AK296" s="217"/>
      <c r="AL296" s="217"/>
      <c r="AM296" s="217"/>
      <c r="AN296" s="217"/>
      <c r="AO296" s="94"/>
      <c r="AP296" s="217"/>
      <c r="AQ296" s="217"/>
      <c r="AR296" s="217"/>
      <c r="AU296" s="217"/>
      <c r="AW296" s="217"/>
      <c r="AX296" s="217"/>
      <c r="BE296" s="94"/>
      <c r="BF296" s="217"/>
      <c r="BG296" s="94"/>
      <c r="BH296" s="94"/>
      <c r="BI296" s="217"/>
      <c r="BJ296" s="94"/>
      <c r="BK296" s="217"/>
      <c r="BL296" s="217"/>
      <c r="BQ296" s="96"/>
      <c r="BR296" s="96"/>
      <c r="BS296" s="96"/>
      <c r="BT296" s="96"/>
      <c r="BV296" s="96"/>
      <c r="BW296" s="96"/>
    </row>
    <row r="297" spans="2:75" x14ac:dyDescent="0.2">
      <c r="B297" s="101"/>
      <c r="I297" s="101"/>
      <c r="L297" s="101"/>
      <c r="M297" s="105"/>
      <c r="N297" s="256"/>
      <c r="O297" s="256"/>
      <c r="P297" s="256"/>
      <c r="Q297" s="256"/>
      <c r="R297" s="219"/>
      <c r="S297" s="219"/>
      <c r="T297" s="219"/>
      <c r="U297" s="219"/>
      <c r="V297" s="217"/>
      <c r="X297" s="106"/>
      <c r="Y297" s="217"/>
      <c r="Z297" s="217"/>
      <c r="AA297" s="217"/>
      <c r="AB297" s="94"/>
      <c r="AC297" s="217"/>
      <c r="AD297" s="217"/>
      <c r="AE297" s="217"/>
      <c r="AF297" s="217"/>
      <c r="AG297" s="217"/>
      <c r="AH297" s="217"/>
      <c r="AI297" s="94"/>
      <c r="AJ297" s="217"/>
      <c r="AK297" s="217"/>
      <c r="AL297" s="217"/>
      <c r="AM297" s="217"/>
      <c r="AN297" s="217"/>
      <c r="AO297" s="94"/>
      <c r="AP297" s="217"/>
      <c r="AQ297" s="217"/>
      <c r="AR297" s="217"/>
      <c r="AU297" s="217"/>
      <c r="AW297" s="217"/>
      <c r="AX297" s="217"/>
      <c r="BE297" s="94"/>
      <c r="BF297" s="217"/>
      <c r="BG297" s="94"/>
      <c r="BH297" s="94"/>
      <c r="BI297" s="217"/>
      <c r="BJ297" s="94"/>
      <c r="BK297" s="217"/>
      <c r="BL297" s="217"/>
      <c r="BQ297" s="96"/>
      <c r="BR297" s="96"/>
      <c r="BS297" s="96"/>
      <c r="BT297" s="96"/>
      <c r="BV297" s="96"/>
      <c r="BW297" s="96"/>
    </row>
    <row r="298" spans="2:75" x14ac:dyDescent="0.2">
      <c r="B298" s="101"/>
      <c r="I298" s="101"/>
      <c r="L298" s="101"/>
      <c r="M298" s="105"/>
      <c r="N298" s="256"/>
      <c r="O298" s="256"/>
      <c r="P298" s="256"/>
      <c r="Q298" s="256"/>
      <c r="R298" s="219"/>
      <c r="S298" s="219"/>
      <c r="T298" s="219"/>
      <c r="U298" s="219"/>
      <c r="V298" s="217"/>
      <c r="X298" s="106"/>
      <c r="Y298" s="217"/>
      <c r="Z298" s="217"/>
      <c r="AA298" s="217"/>
      <c r="AB298" s="94"/>
      <c r="AC298" s="217"/>
      <c r="AD298" s="217"/>
      <c r="AE298" s="217"/>
      <c r="AF298" s="217"/>
      <c r="AG298" s="217"/>
      <c r="AH298" s="217"/>
      <c r="AI298" s="94"/>
      <c r="AJ298" s="217"/>
      <c r="AK298" s="217"/>
      <c r="AL298" s="217"/>
      <c r="AM298" s="217"/>
      <c r="AN298" s="217"/>
      <c r="AO298" s="94"/>
      <c r="AP298" s="217"/>
      <c r="AQ298" s="217"/>
      <c r="AR298" s="217"/>
      <c r="AU298" s="217"/>
      <c r="AW298" s="217"/>
      <c r="AX298" s="217"/>
      <c r="BE298" s="94"/>
      <c r="BF298" s="217"/>
      <c r="BG298" s="94"/>
      <c r="BH298" s="94"/>
      <c r="BI298" s="217"/>
      <c r="BJ298" s="94"/>
      <c r="BK298" s="217"/>
      <c r="BL298" s="217"/>
      <c r="BQ298" s="96"/>
      <c r="BR298" s="96"/>
      <c r="BS298" s="96"/>
      <c r="BT298" s="96"/>
      <c r="BV298" s="96"/>
      <c r="BW298" s="96"/>
    </row>
    <row r="299" spans="2:75" x14ac:dyDescent="0.2">
      <c r="B299" s="101"/>
      <c r="I299" s="101"/>
      <c r="L299" s="101"/>
      <c r="M299" s="105"/>
      <c r="N299" s="256"/>
      <c r="O299" s="256"/>
      <c r="P299" s="256"/>
      <c r="Q299" s="256"/>
      <c r="R299" s="219"/>
      <c r="S299" s="219"/>
      <c r="T299" s="219"/>
      <c r="U299" s="219"/>
      <c r="V299" s="217"/>
      <c r="X299" s="106"/>
      <c r="Y299" s="217"/>
      <c r="Z299" s="217"/>
      <c r="AA299" s="217"/>
      <c r="AB299" s="94"/>
      <c r="AC299" s="217"/>
      <c r="AD299" s="217"/>
      <c r="AE299" s="217"/>
      <c r="AF299" s="217"/>
      <c r="AG299" s="217"/>
      <c r="AH299" s="217"/>
      <c r="AI299" s="94"/>
      <c r="AJ299" s="217"/>
      <c r="AK299" s="217"/>
      <c r="AL299" s="217"/>
      <c r="AM299" s="217"/>
      <c r="AN299" s="217"/>
      <c r="AO299" s="94"/>
      <c r="AP299" s="217"/>
      <c r="AQ299" s="217"/>
      <c r="AR299" s="217"/>
      <c r="AU299" s="217"/>
      <c r="AW299" s="217"/>
      <c r="AX299" s="217"/>
      <c r="BE299" s="94"/>
      <c r="BF299" s="217"/>
      <c r="BG299" s="94"/>
      <c r="BH299" s="94"/>
      <c r="BI299" s="217"/>
      <c r="BJ299" s="94"/>
      <c r="BK299" s="217"/>
      <c r="BL299" s="217"/>
      <c r="BQ299" s="96"/>
      <c r="BR299" s="96"/>
      <c r="BS299" s="96"/>
      <c r="BT299" s="96"/>
      <c r="BV299" s="96"/>
      <c r="BW299" s="96"/>
    </row>
    <row r="300" spans="2:75" x14ac:dyDescent="0.2">
      <c r="B300" s="101"/>
      <c r="I300" s="101"/>
      <c r="L300" s="101"/>
      <c r="M300" s="105"/>
      <c r="N300" s="256"/>
      <c r="O300" s="256"/>
      <c r="P300" s="256"/>
      <c r="Q300" s="256"/>
      <c r="R300" s="219"/>
      <c r="S300" s="219"/>
      <c r="T300" s="219"/>
      <c r="U300" s="219"/>
      <c r="V300" s="217"/>
      <c r="X300" s="106"/>
      <c r="Y300" s="217"/>
      <c r="Z300" s="217"/>
      <c r="AA300" s="217"/>
      <c r="AB300" s="94"/>
      <c r="AC300" s="217"/>
      <c r="AD300" s="217"/>
      <c r="AE300" s="217"/>
      <c r="AF300" s="217"/>
      <c r="AG300" s="217"/>
      <c r="AH300" s="217"/>
      <c r="AI300" s="94"/>
      <c r="AJ300" s="217"/>
      <c r="AK300" s="217"/>
      <c r="AL300" s="217"/>
      <c r="AM300" s="217"/>
      <c r="AN300" s="217"/>
      <c r="AO300" s="94"/>
      <c r="AP300" s="217"/>
      <c r="AQ300" s="217"/>
      <c r="AR300" s="217"/>
      <c r="AU300" s="217"/>
      <c r="AW300" s="217"/>
      <c r="AX300" s="217"/>
      <c r="BE300" s="94"/>
      <c r="BF300" s="217"/>
      <c r="BG300" s="94"/>
      <c r="BH300" s="94"/>
      <c r="BI300" s="217"/>
      <c r="BJ300" s="94"/>
      <c r="BK300" s="217"/>
      <c r="BL300" s="217"/>
      <c r="BQ300" s="96"/>
      <c r="BR300" s="96"/>
      <c r="BS300" s="96"/>
      <c r="BT300" s="96"/>
      <c r="BV300" s="96"/>
      <c r="BW300" s="96"/>
    </row>
    <row r="301" spans="2:75" x14ac:dyDescent="0.2">
      <c r="B301" s="101"/>
      <c r="I301" s="101"/>
      <c r="L301" s="101"/>
      <c r="M301" s="105"/>
      <c r="N301" s="256"/>
      <c r="O301" s="256"/>
      <c r="P301" s="256"/>
      <c r="Q301" s="256"/>
      <c r="R301" s="219"/>
      <c r="S301" s="219"/>
      <c r="T301" s="219"/>
      <c r="U301" s="219"/>
      <c r="V301" s="217"/>
      <c r="X301" s="106"/>
      <c r="Y301" s="217"/>
      <c r="Z301" s="217"/>
      <c r="AA301" s="217"/>
      <c r="AB301" s="94"/>
      <c r="AC301" s="217"/>
      <c r="AD301" s="217"/>
      <c r="AE301" s="217"/>
      <c r="AF301" s="217"/>
      <c r="AG301" s="217"/>
      <c r="AH301" s="217"/>
      <c r="AI301" s="94"/>
      <c r="AJ301" s="217"/>
      <c r="AK301" s="217"/>
      <c r="AL301" s="217"/>
      <c r="AM301" s="217"/>
      <c r="AN301" s="217"/>
      <c r="AO301" s="94"/>
      <c r="AP301" s="217"/>
      <c r="AQ301" s="217"/>
      <c r="AR301" s="217"/>
      <c r="AU301" s="217"/>
      <c r="AW301" s="217"/>
      <c r="AX301" s="217"/>
      <c r="BE301" s="94"/>
      <c r="BF301" s="217"/>
      <c r="BG301" s="94"/>
      <c r="BH301" s="94"/>
      <c r="BI301" s="217"/>
      <c r="BJ301" s="94"/>
      <c r="BK301" s="217"/>
      <c r="BL301" s="217"/>
      <c r="BQ301" s="96"/>
      <c r="BR301" s="96"/>
      <c r="BS301" s="96"/>
      <c r="BT301" s="96"/>
      <c r="BV301" s="96"/>
      <c r="BW301" s="96"/>
    </row>
    <row r="302" spans="2:75" x14ac:dyDescent="0.2">
      <c r="B302" s="101"/>
      <c r="I302" s="101"/>
      <c r="L302" s="101"/>
      <c r="M302" s="105"/>
      <c r="N302" s="256"/>
      <c r="O302" s="256"/>
      <c r="P302" s="256"/>
      <c r="Q302" s="256"/>
      <c r="R302" s="219"/>
      <c r="S302" s="219"/>
      <c r="T302" s="219"/>
      <c r="U302" s="219"/>
      <c r="V302" s="217"/>
      <c r="X302" s="106"/>
      <c r="Y302" s="217"/>
      <c r="Z302" s="217"/>
      <c r="AA302" s="217"/>
      <c r="AB302" s="94"/>
      <c r="AC302" s="217"/>
      <c r="AD302" s="217"/>
      <c r="AE302" s="217"/>
      <c r="AF302" s="217"/>
      <c r="AG302" s="217"/>
      <c r="AH302" s="217"/>
      <c r="AI302" s="94"/>
      <c r="AJ302" s="217"/>
      <c r="AK302" s="217"/>
      <c r="AL302" s="217"/>
      <c r="AM302" s="217"/>
      <c r="AN302" s="217"/>
      <c r="AO302" s="94"/>
      <c r="AP302" s="217"/>
      <c r="AQ302" s="217"/>
      <c r="AR302" s="217"/>
      <c r="AU302" s="217"/>
      <c r="AW302" s="217"/>
      <c r="AX302" s="217"/>
      <c r="BE302" s="94"/>
      <c r="BF302" s="217"/>
      <c r="BG302" s="94"/>
      <c r="BH302" s="94"/>
      <c r="BI302" s="217"/>
      <c r="BJ302" s="94"/>
      <c r="BK302" s="217"/>
      <c r="BL302" s="217"/>
      <c r="BQ302" s="96"/>
      <c r="BR302" s="96"/>
      <c r="BS302" s="96"/>
      <c r="BT302" s="96"/>
      <c r="BV302" s="96"/>
      <c r="BW302" s="96"/>
    </row>
    <row r="303" spans="2:75" x14ac:dyDescent="0.2">
      <c r="B303" s="101"/>
      <c r="I303" s="101"/>
      <c r="L303" s="101"/>
      <c r="M303" s="105"/>
      <c r="N303" s="256"/>
      <c r="O303" s="256"/>
      <c r="P303" s="256"/>
      <c r="Q303" s="256"/>
      <c r="R303" s="219"/>
      <c r="S303" s="219"/>
      <c r="T303" s="219"/>
      <c r="U303" s="219"/>
      <c r="V303" s="217"/>
      <c r="X303" s="106"/>
      <c r="Y303" s="217"/>
      <c r="Z303" s="217"/>
      <c r="AA303" s="217"/>
      <c r="AB303" s="94"/>
      <c r="AC303" s="217"/>
      <c r="AD303" s="217"/>
      <c r="AE303" s="217"/>
      <c r="AF303" s="217"/>
      <c r="AG303" s="217"/>
      <c r="AH303" s="217"/>
      <c r="AI303" s="94"/>
      <c r="AJ303" s="217"/>
      <c r="AK303" s="217"/>
      <c r="AL303" s="217"/>
      <c r="AM303" s="217"/>
      <c r="AN303" s="217"/>
      <c r="AO303" s="94"/>
      <c r="AP303" s="217"/>
      <c r="AQ303" s="217"/>
      <c r="AR303" s="217"/>
      <c r="AU303" s="217"/>
      <c r="AW303" s="217"/>
      <c r="AX303" s="217"/>
      <c r="BE303" s="94"/>
      <c r="BF303" s="217"/>
      <c r="BG303" s="94"/>
      <c r="BH303" s="94"/>
      <c r="BI303" s="217"/>
      <c r="BJ303" s="94"/>
      <c r="BK303" s="217"/>
      <c r="BL303" s="217"/>
      <c r="BQ303" s="96"/>
      <c r="BR303" s="96"/>
      <c r="BS303" s="96"/>
      <c r="BT303" s="96"/>
      <c r="BV303" s="96"/>
      <c r="BW303" s="96"/>
    </row>
    <row r="304" spans="2:75" x14ac:dyDescent="0.2">
      <c r="B304" s="101"/>
      <c r="I304" s="101"/>
      <c r="L304" s="101"/>
      <c r="M304" s="105"/>
      <c r="N304" s="256"/>
      <c r="O304" s="256"/>
      <c r="P304" s="256"/>
      <c r="Q304" s="256"/>
      <c r="R304" s="219"/>
      <c r="S304" s="219"/>
      <c r="T304" s="219"/>
      <c r="U304" s="219"/>
      <c r="V304" s="217"/>
      <c r="X304" s="106"/>
      <c r="Y304" s="217"/>
      <c r="Z304" s="217"/>
      <c r="AA304" s="217"/>
      <c r="AB304" s="94"/>
      <c r="AC304" s="217"/>
      <c r="AD304" s="217"/>
      <c r="AE304" s="217"/>
      <c r="AF304" s="217"/>
      <c r="AG304" s="217"/>
      <c r="AH304" s="217"/>
      <c r="AI304" s="94"/>
      <c r="AJ304" s="217"/>
      <c r="AK304" s="217"/>
      <c r="AL304" s="217"/>
      <c r="AM304" s="217"/>
      <c r="AN304" s="217"/>
      <c r="AO304" s="94"/>
      <c r="AP304" s="217"/>
      <c r="AQ304" s="217"/>
      <c r="AR304" s="217"/>
      <c r="AU304" s="217"/>
      <c r="AW304" s="217"/>
      <c r="AX304" s="217"/>
      <c r="BE304" s="94"/>
      <c r="BF304" s="217"/>
      <c r="BG304" s="94"/>
      <c r="BH304" s="94"/>
      <c r="BI304" s="217"/>
      <c r="BJ304" s="94"/>
      <c r="BK304" s="217"/>
      <c r="BL304" s="217"/>
      <c r="BQ304" s="96"/>
      <c r="BR304" s="96"/>
      <c r="BS304" s="96"/>
      <c r="BT304" s="96"/>
      <c r="BV304" s="96"/>
      <c r="BW304" s="96"/>
    </row>
    <row r="305" spans="2:75" x14ac:dyDescent="0.2">
      <c r="B305" s="101"/>
      <c r="I305" s="101"/>
      <c r="L305" s="101"/>
      <c r="M305" s="105"/>
      <c r="N305" s="256"/>
      <c r="O305" s="256"/>
      <c r="P305" s="256"/>
      <c r="Q305" s="256"/>
      <c r="R305" s="219"/>
      <c r="S305" s="219"/>
      <c r="T305" s="219"/>
      <c r="U305" s="219"/>
      <c r="V305" s="217"/>
      <c r="X305" s="106"/>
      <c r="Y305" s="217"/>
      <c r="Z305" s="217"/>
      <c r="AA305" s="217"/>
      <c r="AB305" s="94"/>
      <c r="AC305" s="217"/>
      <c r="AD305" s="217"/>
      <c r="AE305" s="217"/>
      <c r="AF305" s="217"/>
      <c r="AG305" s="217"/>
      <c r="AH305" s="217"/>
      <c r="AI305" s="94"/>
      <c r="AJ305" s="217"/>
      <c r="AK305" s="217"/>
      <c r="AL305" s="217"/>
      <c r="AM305" s="217"/>
      <c r="AN305" s="217"/>
      <c r="AO305" s="94"/>
      <c r="AP305" s="217"/>
      <c r="AQ305" s="217"/>
      <c r="AR305" s="217"/>
      <c r="AU305" s="217"/>
      <c r="AW305" s="217"/>
      <c r="AX305" s="217"/>
      <c r="BE305" s="94"/>
      <c r="BF305" s="217"/>
      <c r="BG305" s="94"/>
      <c r="BH305" s="94"/>
      <c r="BI305" s="217"/>
      <c r="BJ305" s="94"/>
      <c r="BK305" s="217"/>
      <c r="BL305" s="217"/>
      <c r="BQ305" s="96"/>
      <c r="BR305" s="96"/>
      <c r="BS305" s="96"/>
      <c r="BT305" s="96"/>
      <c r="BV305" s="96"/>
      <c r="BW305" s="96"/>
    </row>
    <row r="306" spans="2:75" x14ac:dyDescent="0.2">
      <c r="B306" s="101"/>
      <c r="I306" s="101"/>
      <c r="L306" s="101"/>
      <c r="M306" s="105"/>
      <c r="N306" s="256"/>
      <c r="O306" s="256"/>
      <c r="P306" s="256"/>
      <c r="Q306" s="256"/>
      <c r="R306" s="219"/>
      <c r="S306" s="219"/>
      <c r="T306" s="219"/>
      <c r="U306" s="219"/>
      <c r="V306" s="217"/>
      <c r="X306" s="106"/>
      <c r="Y306" s="217"/>
      <c r="Z306" s="217"/>
      <c r="AA306" s="217"/>
      <c r="AB306" s="94"/>
      <c r="AC306" s="217"/>
      <c r="AD306" s="217"/>
      <c r="AE306" s="217"/>
      <c r="AF306" s="217"/>
      <c r="AG306" s="217"/>
      <c r="AH306" s="217"/>
      <c r="AI306" s="94"/>
      <c r="AJ306" s="217"/>
      <c r="AK306" s="217"/>
      <c r="AL306" s="217"/>
      <c r="AM306" s="217"/>
      <c r="AN306" s="217"/>
      <c r="AO306" s="94"/>
      <c r="AP306" s="217"/>
      <c r="AQ306" s="217"/>
      <c r="AR306" s="217"/>
      <c r="AU306" s="217"/>
      <c r="AW306" s="217"/>
      <c r="AX306" s="217"/>
      <c r="BE306" s="94"/>
      <c r="BF306" s="217"/>
      <c r="BG306" s="94"/>
      <c r="BH306" s="94"/>
      <c r="BI306" s="217"/>
      <c r="BJ306" s="94"/>
      <c r="BK306" s="217"/>
      <c r="BL306" s="217"/>
      <c r="BQ306" s="96"/>
      <c r="BR306" s="96"/>
      <c r="BS306" s="96"/>
      <c r="BT306" s="96"/>
      <c r="BV306" s="96"/>
      <c r="BW306" s="96"/>
    </row>
    <row r="307" spans="2:75" x14ac:dyDescent="0.2">
      <c r="B307" s="101"/>
      <c r="I307" s="101"/>
      <c r="L307" s="101"/>
      <c r="M307" s="105"/>
      <c r="N307" s="256"/>
      <c r="O307" s="256"/>
      <c r="P307" s="256"/>
      <c r="Q307" s="256"/>
      <c r="R307" s="219"/>
      <c r="S307" s="219"/>
      <c r="T307" s="219"/>
      <c r="U307" s="219"/>
      <c r="V307" s="217"/>
      <c r="X307" s="106"/>
      <c r="Y307" s="217"/>
      <c r="Z307" s="217"/>
      <c r="AA307" s="217"/>
      <c r="AB307" s="94"/>
      <c r="AC307" s="217"/>
      <c r="AD307" s="217"/>
      <c r="AE307" s="217"/>
      <c r="AF307" s="217"/>
      <c r="AG307" s="217"/>
      <c r="AH307" s="217"/>
      <c r="AI307" s="94"/>
      <c r="AJ307" s="217"/>
      <c r="AK307" s="217"/>
      <c r="AL307" s="217"/>
      <c r="AM307" s="217"/>
      <c r="AN307" s="217"/>
      <c r="AO307" s="94"/>
      <c r="AP307" s="217"/>
      <c r="AQ307" s="217"/>
      <c r="AR307" s="217"/>
      <c r="AU307" s="217"/>
      <c r="AW307" s="217"/>
      <c r="AX307" s="217"/>
      <c r="BE307" s="94"/>
      <c r="BF307" s="217"/>
      <c r="BG307" s="94"/>
      <c r="BH307" s="94"/>
      <c r="BI307" s="217"/>
      <c r="BJ307" s="94"/>
      <c r="BK307" s="217"/>
      <c r="BL307" s="217"/>
      <c r="BQ307" s="96"/>
      <c r="BR307" s="96"/>
      <c r="BS307" s="96"/>
      <c r="BT307" s="96"/>
      <c r="BV307" s="96"/>
      <c r="BW307" s="96"/>
    </row>
    <row r="308" spans="2:75" x14ac:dyDescent="0.2">
      <c r="B308" s="101"/>
      <c r="I308" s="101"/>
      <c r="L308" s="101"/>
      <c r="M308" s="105"/>
      <c r="N308" s="256"/>
      <c r="O308" s="256"/>
      <c r="P308" s="256"/>
      <c r="Q308" s="256"/>
      <c r="R308" s="219"/>
      <c r="S308" s="219"/>
      <c r="T308" s="219"/>
      <c r="U308" s="219"/>
      <c r="V308" s="217"/>
      <c r="X308" s="106"/>
      <c r="Y308" s="217"/>
      <c r="Z308" s="217"/>
      <c r="AA308" s="217"/>
      <c r="AB308" s="94"/>
      <c r="AC308" s="217"/>
      <c r="AD308" s="217"/>
      <c r="AE308" s="217"/>
      <c r="AF308" s="217"/>
      <c r="AG308" s="217"/>
      <c r="AH308" s="217"/>
      <c r="AI308" s="94"/>
      <c r="AJ308" s="217"/>
      <c r="AK308" s="217"/>
      <c r="AL308" s="217"/>
      <c r="AM308" s="217"/>
      <c r="AN308" s="217"/>
      <c r="AO308" s="94"/>
      <c r="AP308" s="217"/>
      <c r="AQ308" s="217"/>
      <c r="AR308" s="217"/>
      <c r="AU308" s="217"/>
      <c r="AW308" s="217"/>
      <c r="AX308" s="217"/>
      <c r="BE308" s="94"/>
      <c r="BF308" s="217"/>
      <c r="BG308" s="94"/>
      <c r="BH308" s="94"/>
      <c r="BI308" s="217"/>
      <c r="BJ308" s="94"/>
      <c r="BK308" s="217"/>
      <c r="BL308" s="217"/>
      <c r="BQ308" s="96"/>
      <c r="BR308" s="96"/>
      <c r="BS308" s="96"/>
      <c r="BT308" s="96"/>
      <c r="BV308" s="96"/>
      <c r="BW308" s="96"/>
    </row>
    <row r="309" spans="2:75" x14ac:dyDescent="0.2">
      <c r="B309" s="101"/>
      <c r="I309" s="101"/>
      <c r="L309" s="101"/>
      <c r="M309" s="105"/>
      <c r="N309" s="256"/>
      <c r="O309" s="256"/>
      <c r="P309" s="256"/>
      <c r="Q309" s="256"/>
      <c r="R309" s="219"/>
      <c r="S309" s="219"/>
      <c r="T309" s="219"/>
      <c r="U309" s="219"/>
      <c r="V309" s="217"/>
      <c r="X309" s="106"/>
      <c r="Y309" s="217"/>
      <c r="Z309" s="217"/>
      <c r="AA309" s="217"/>
      <c r="AB309" s="94"/>
      <c r="AC309" s="217"/>
      <c r="AD309" s="217"/>
      <c r="AE309" s="217"/>
      <c r="AF309" s="217"/>
      <c r="AG309" s="217"/>
      <c r="AH309" s="217"/>
      <c r="AI309" s="94"/>
      <c r="AJ309" s="217"/>
      <c r="AK309" s="217"/>
      <c r="AL309" s="217"/>
      <c r="AM309" s="217"/>
      <c r="AN309" s="217"/>
      <c r="AO309" s="94"/>
      <c r="AP309" s="217"/>
      <c r="AQ309" s="217"/>
      <c r="AR309" s="217"/>
      <c r="AU309" s="217"/>
      <c r="AW309" s="217"/>
      <c r="AX309" s="217"/>
      <c r="BE309" s="94"/>
      <c r="BF309" s="217"/>
      <c r="BG309" s="94"/>
      <c r="BH309" s="94"/>
      <c r="BI309" s="217"/>
      <c r="BJ309" s="94"/>
      <c r="BK309" s="217"/>
      <c r="BL309" s="217"/>
      <c r="BQ309" s="96"/>
      <c r="BR309" s="96"/>
      <c r="BS309" s="96"/>
      <c r="BT309" s="96"/>
      <c r="BV309" s="96"/>
      <c r="BW309" s="96"/>
    </row>
    <row r="310" spans="2:75" x14ac:dyDescent="0.2">
      <c r="B310" s="101"/>
      <c r="I310" s="101"/>
      <c r="L310" s="101"/>
      <c r="M310" s="105"/>
      <c r="N310" s="256"/>
      <c r="O310" s="256"/>
      <c r="P310" s="256"/>
      <c r="Q310" s="256"/>
      <c r="R310" s="219"/>
      <c r="S310" s="219"/>
      <c r="T310" s="219"/>
      <c r="U310" s="219"/>
      <c r="V310" s="217"/>
      <c r="X310" s="106"/>
      <c r="Y310" s="217"/>
      <c r="Z310" s="217"/>
      <c r="AA310" s="217"/>
      <c r="AB310" s="94"/>
      <c r="AC310" s="217"/>
      <c r="AD310" s="217"/>
      <c r="AE310" s="217"/>
      <c r="AF310" s="217"/>
      <c r="AG310" s="217"/>
      <c r="AH310" s="217"/>
      <c r="AI310" s="94"/>
      <c r="AJ310" s="217"/>
      <c r="AK310" s="217"/>
      <c r="AL310" s="217"/>
      <c r="AM310" s="217"/>
      <c r="AN310" s="217"/>
      <c r="AO310" s="94"/>
      <c r="AP310" s="217"/>
      <c r="AQ310" s="217"/>
      <c r="AR310" s="217"/>
      <c r="AU310" s="217"/>
      <c r="AW310" s="217"/>
      <c r="AX310" s="217"/>
      <c r="BE310" s="94"/>
      <c r="BF310" s="217"/>
      <c r="BG310" s="94"/>
      <c r="BH310" s="94"/>
      <c r="BI310" s="217"/>
      <c r="BJ310" s="94"/>
      <c r="BK310" s="217"/>
      <c r="BL310" s="217"/>
      <c r="BQ310" s="96"/>
      <c r="BR310" s="96"/>
      <c r="BS310" s="96"/>
      <c r="BT310" s="96"/>
      <c r="BV310" s="96"/>
      <c r="BW310" s="96"/>
    </row>
    <row r="311" spans="2:75" x14ac:dyDescent="0.2">
      <c r="B311" s="101"/>
      <c r="I311" s="101"/>
      <c r="L311" s="101"/>
      <c r="M311" s="105"/>
      <c r="N311" s="256"/>
      <c r="O311" s="256"/>
      <c r="P311" s="256"/>
      <c r="Q311" s="256"/>
      <c r="R311" s="219"/>
      <c r="S311" s="219"/>
      <c r="T311" s="219"/>
      <c r="U311" s="219"/>
      <c r="V311" s="217"/>
      <c r="X311" s="106"/>
      <c r="Y311" s="217"/>
      <c r="Z311" s="217"/>
      <c r="AA311" s="217"/>
      <c r="AB311" s="94"/>
      <c r="AC311" s="217"/>
      <c r="AD311" s="217"/>
      <c r="AE311" s="217"/>
      <c r="AF311" s="217"/>
      <c r="AG311" s="217"/>
      <c r="AH311" s="217"/>
      <c r="AI311" s="94"/>
      <c r="AJ311" s="217"/>
      <c r="AK311" s="217"/>
      <c r="AL311" s="217"/>
      <c r="AM311" s="217"/>
      <c r="AN311" s="217"/>
      <c r="AO311" s="94"/>
      <c r="AP311" s="217"/>
      <c r="AQ311" s="217"/>
      <c r="AR311" s="217"/>
      <c r="AU311" s="217"/>
      <c r="AW311" s="217"/>
      <c r="AX311" s="217"/>
      <c r="BE311" s="94"/>
      <c r="BF311" s="217"/>
      <c r="BG311" s="94"/>
      <c r="BH311" s="94"/>
      <c r="BI311" s="217"/>
      <c r="BJ311" s="94"/>
      <c r="BK311" s="217"/>
      <c r="BL311" s="217"/>
      <c r="BQ311" s="96"/>
      <c r="BR311" s="96"/>
      <c r="BS311" s="96"/>
      <c r="BT311" s="96"/>
      <c r="BV311" s="96"/>
      <c r="BW311" s="96"/>
    </row>
    <row r="312" spans="2:75" x14ac:dyDescent="0.2">
      <c r="B312" s="101"/>
      <c r="I312" s="101"/>
      <c r="L312" s="101"/>
      <c r="M312" s="105"/>
      <c r="N312" s="256"/>
      <c r="O312" s="256"/>
      <c r="P312" s="256"/>
      <c r="Q312" s="256"/>
      <c r="R312" s="219"/>
      <c r="S312" s="219"/>
      <c r="T312" s="219"/>
      <c r="U312" s="219"/>
      <c r="V312" s="217"/>
      <c r="X312" s="106"/>
      <c r="Y312" s="217"/>
      <c r="Z312" s="217"/>
      <c r="AA312" s="217"/>
      <c r="AB312" s="94"/>
      <c r="AC312" s="217"/>
      <c r="AD312" s="217"/>
      <c r="AE312" s="217"/>
      <c r="AF312" s="217"/>
      <c r="AG312" s="217"/>
      <c r="AH312" s="217"/>
      <c r="AI312" s="94"/>
      <c r="AJ312" s="217"/>
      <c r="AK312" s="217"/>
      <c r="AL312" s="217"/>
      <c r="AM312" s="217"/>
      <c r="AN312" s="217"/>
      <c r="AO312" s="94"/>
      <c r="AP312" s="217"/>
      <c r="AQ312" s="217"/>
      <c r="AR312" s="217"/>
      <c r="AU312" s="217"/>
      <c r="AW312" s="217"/>
      <c r="AX312" s="217"/>
      <c r="BE312" s="94"/>
      <c r="BF312" s="217"/>
      <c r="BG312" s="94"/>
      <c r="BH312" s="94"/>
      <c r="BI312" s="217"/>
      <c r="BJ312" s="94"/>
      <c r="BK312" s="217"/>
      <c r="BL312" s="217"/>
      <c r="BQ312" s="96"/>
      <c r="BR312" s="96"/>
      <c r="BS312" s="96"/>
      <c r="BT312" s="96"/>
      <c r="BV312" s="96"/>
      <c r="BW312" s="96"/>
    </row>
    <row r="313" spans="2:75" x14ac:dyDescent="0.2">
      <c r="B313" s="101"/>
      <c r="I313" s="101"/>
      <c r="L313" s="101"/>
      <c r="M313" s="105"/>
      <c r="N313" s="256"/>
      <c r="O313" s="256"/>
      <c r="P313" s="256"/>
      <c r="Q313" s="256"/>
      <c r="R313" s="219"/>
      <c r="S313" s="219"/>
      <c r="T313" s="219"/>
      <c r="U313" s="219"/>
      <c r="V313" s="217"/>
      <c r="X313" s="106"/>
      <c r="Y313" s="217"/>
      <c r="Z313" s="217"/>
      <c r="AA313" s="217"/>
      <c r="AB313" s="94"/>
      <c r="AC313" s="217"/>
      <c r="AD313" s="217"/>
      <c r="AE313" s="217"/>
      <c r="AF313" s="217"/>
      <c r="AG313" s="217"/>
      <c r="AH313" s="217"/>
      <c r="AI313" s="94"/>
      <c r="AJ313" s="217"/>
      <c r="AK313" s="217"/>
      <c r="AL313" s="217"/>
      <c r="AM313" s="217"/>
      <c r="AN313" s="217"/>
      <c r="AO313" s="94"/>
      <c r="AP313" s="217"/>
      <c r="AQ313" s="217"/>
      <c r="AR313" s="217"/>
      <c r="AU313" s="217"/>
      <c r="AW313" s="217"/>
      <c r="AX313" s="217"/>
      <c r="BE313" s="94"/>
      <c r="BF313" s="217"/>
      <c r="BG313" s="94"/>
      <c r="BH313" s="94"/>
      <c r="BI313" s="217"/>
      <c r="BJ313" s="94"/>
      <c r="BK313" s="217"/>
      <c r="BL313" s="217"/>
      <c r="BQ313" s="96"/>
      <c r="BR313" s="96"/>
      <c r="BS313" s="96"/>
      <c r="BT313" s="96"/>
      <c r="BV313" s="96"/>
      <c r="BW313" s="96"/>
    </row>
    <row r="314" spans="2:75" x14ac:dyDescent="0.2">
      <c r="B314" s="101"/>
      <c r="I314" s="101"/>
      <c r="L314" s="101"/>
      <c r="M314" s="105"/>
      <c r="N314" s="256"/>
      <c r="O314" s="256"/>
      <c r="P314" s="256"/>
      <c r="Q314" s="256"/>
      <c r="R314" s="219"/>
      <c r="S314" s="219"/>
      <c r="T314" s="219"/>
      <c r="U314" s="219"/>
      <c r="V314" s="217"/>
      <c r="X314" s="106"/>
      <c r="Y314" s="217"/>
      <c r="Z314" s="217"/>
      <c r="AA314" s="217"/>
      <c r="AB314" s="94"/>
      <c r="AC314" s="217"/>
      <c r="AD314" s="217"/>
      <c r="AE314" s="217"/>
      <c r="AF314" s="217"/>
      <c r="AG314" s="217"/>
      <c r="AH314" s="217"/>
      <c r="AI314" s="94"/>
      <c r="AJ314" s="217"/>
      <c r="AK314" s="217"/>
      <c r="AL314" s="217"/>
      <c r="AM314" s="217"/>
      <c r="AN314" s="217"/>
      <c r="AO314" s="94"/>
      <c r="AP314" s="217"/>
      <c r="AQ314" s="217"/>
      <c r="AR314" s="217"/>
      <c r="AU314" s="217"/>
      <c r="AW314" s="217"/>
      <c r="AX314" s="217"/>
      <c r="BE314" s="94"/>
      <c r="BF314" s="217"/>
      <c r="BG314" s="94"/>
      <c r="BH314" s="94"/>
      <c r="BI314" s="217"/>
      <c r="BJ314" s="94"/>
      <c r="BK314" s="217"/>
      <c r="BL314" s="217"/>
      <c r="BQ314" s="96"/>
      <c r="BR314" s="96"/>
      <c r="BS314" s="96"/>
      <c r="BT314" s="96"/>
      <c r="BV314" s="96"/>
      <c r="BW314" s="96"/>
    </row>
    <row r="315" spans="2:75" x14ac:dyDescent="0.2">
      <c r="B315" s="101"/>
      <c r="I315" s="101"/>
      <c r="L315" s="101"/>
      <c r="M315" s="105"/>
      <c r="N315" s="256"/>
      <c r="O315" s="256"/>
      <c r="P315" s="256"/>
      <c r="Q315" s="256"/>
      <c r="R315" s="219"/>
      <c r="S315" s="219"/>
      <c r="T315" s="219"/>
      <c r="U315" s="219"/>
      <c r="V315" s="217"/>
      <c r="X315" s="106"/>
      <c r="Y315" s="217"/>
      <c r="Z315" s="217"/>
      <c r="AA315" s="217"/>
      <c r="AB315" s="94"/>
      <c r="AC315" s="217"/>
      <c r="AD315" s="217"/>
      <c r="AE315" s="217"/>
      <c r="AF315" s="217"/>
      <c r="AG315" s="217"/>
      <c r="AH315" s="217"/>
      <c r="AI315" s="94"/>
      <c r="AJ315" s="217"/>
      <c r="AK315" s="217"/>
      <c r="AL315" s="217"/>
      <c r="AM315" s="217"/>
      <c r="AN315" s="217"/>
      <c r="AO315" s="94"/>
      <c r="AP315" s="217"/>
      <c r="AQ315" s="217"/>
      <c r="AR315" s="217"/>
      <c r="AU315" s="217"/>
      <c r="AW315" s="217"/>
      <c r="AX315" s="217"/>
      <c r="BE315" s="94"/>
      <c r="BF315" s="217"/>
      <c r="BG315" s="94"/>
      <c r="BH315" s="94"/>
      <c r="BI315" s="217"/>
      <c r="BJ315" s="94"/>
      <c r="BK315" s="217"/>
      <c r="BL315" s="217"/>
      <c r="BQ315" s="96"/>
      <c r="BR315" s="96"/>
      <c r="BS315" s="96"/>
      <c r="BT315" s="96"/>
      <c r="BV315" s="96"/>
      <c r="BW315" s="96"/>
    </row>
    <row r="316" spans="2:75" x14ac:dyDescent="0.2">
      <c r="B316" s="101"/>
      <c r="I316" s="101"/>
      <c r="L316" s="101"/>
      <c r="M316" s="105"/>
      <c r="N316" s="256"/>
      <c r="O316" s="256"/>
      <c r="P316" s="256"/>
      <c r="Q316" s="256"/>
      <c r="R316" s="219"/>
      <c r="S316" s="219"/>
      <c r="T316" s="219"/>
      <c r="U316" s="219"/>
      <c r="V316" s="217"/>
      <c r="X316" s="106"/>
      <c r="Y316" s="217"/>
      <c r="Z316" s="217"/>
      <c r="AA316" s="217"/>
      <c r="AB316" s="94"/>
      <c r="AC316" s="217"/>
      <c r="AD316" s="217"/>
      <c r="AE316" s="217"/>
      <c r="AF316" s="217"/>
      <c r="AG316" s="217"/>
      <c r="AH316" s="217"/>
      <c r="AI316" s="94"/>
      <c r="AJ316" s="217"/>
      <c r="AK316" s="217"/>
      <c r="AL316" s="217"/>
      <c r="AM316" s="217"/>
      <c r="AN316" s="217"/>
      <c r="AO316" s="94"/>
      <c r="AP316" s="217"/>
      <c r="AQ316" s="217"/>
      <c r="AR316" s="217"/>
      <c r="AU316" s="217"/>
      <c r="AW316" s="217"/>
      <c r="AX316" s="217"/>
      <c r="BE316" s="94"/>
      <c r="BF316" s="217"/>
      <c r="BG316" s="94"/>
      <c r="BH316" s="94"/>
      <c r="BI316" s="217"/>
      <c r="BJ316" s="94"/>
      <c r="BK316" s="217"/>
      <c r="BL316" s="217"/>
      <c r="BQ316" s="96"/>
      <c r="BR316" s="96"/>
      <c r="BS316" s="96"/>
      <c r="BT316" s="96"/>
      <c r="BV316" s="96"/>
      <c r="BW316" s="96"/>
    </row>
    <row r="317" spans="2:75" x14ac:dyDescent="0.2">
      <c r="B317" s="101"/>
      <c r="I317" s="101"/>
      <c r="L317" s="101"/>
      <c r="M317" s="105"/>
      <c r="N317" s="256"/>
      <c r="O317" s="256"/>
      <c r="P317" s="256"/>
      <c r="Q317" s="256"/>
      <c r="R317" s="219"/>
      <c r="S317" s="219"/>
      <c r="T317" s="219"/>
      <c r="U317" s="219"/>
      <c r="V317" s="217"/>
      <c r="X317" s="106"/>
      <c r="Y317" s="217"/>
      <c r="Z317" s="217"/>
      <c r="AA317" s="217"/>
      <c r="AB317" s="94"/>
      <c r="AC317" s="217"/>
      <c r="AD317" s="217"/>
      <c r="AE317" s="217"/>
      <c r="AF317" s="217"/>
      <c r="AG317" s="217"/>
      <c r="AH317" s="217"/>
      <c r="AI317" s="94"/>
      <c r="AJ317" s="217"/>
      <c r="AK317" s="217"/>
      <c r="AL317" s="217"/>
      <c r="AM317" s="217"/>
      <c r="AN317" s="217"/>
      <c r="AO317" s="94"/>
      <c r="AP317" s="217"/>
      <c r="AQ317" s="217"/>
      <c r="AR317" s="217"/>
      <c r="AU317" s="217"/>
      <c r="AW317" s="217"/>
      <c r="AX317" s="217"/>
      <c r="BE317" s="94"/>
      <c r="BF317" s="217"/>
      <c r="BG317" s="94"/>
      <c r="BH317" s="94"/>
      <c r="BI317" s="217"/>
      <c r="BJ317" s="94"/>
      <c r="BK317" s="217"/>
      <c r="BL317" s="217"/>
      <c r="BQ317" s="96"/>
      <c r="BR317" s="96"/>
      <c r="BS317" s="96"/>
      <c r="BT317" s="96"/>
      <c r="BV317" s="96"/>
      <c r="BW317" s="96"/>
    </row>
    <row r="318" spans="2:75" x14ac:dyDescent="0.2">
      <c r="B318" s="101"/>
      <c r="I318" s="101"/>
      <c r="L318" s="101"/>
      <c r="M318" s="105"/>
      <c r="N318" s="256"/>
      <c r="O318" s="256"/>
      <c r="P318" s="256"/>
      <c r="Q318" s="256"/>
      <c r="R318" s="219"/>
      <c r="S318" s="219"/>
      <c r="T318" s="219"/>
      <c r="U318" s="219"/>
      <c r="V318" s="217"/>
      <c r="X318" s="106"/>
      <c r="Y318" s="217"/>
      <c r="Z318" s="217"/>
      <c r="AA318" s="217"/>
      <c r="AB318" s="94"/>
      <c r="AC318" s="217"/>
      <c r="AD318" s="217"/>
      <c r="AE318" s="217"/>
      <c r="AF318" s="217"/>
      <c r="AG318" s="217"/>
      <c r="AH318" s="217"/>
      <c r="AI318" s="94"/>
      <c r="AJ318" s="217"/>
      <c r="AK318" s="217"/>
      <c r="AL318" s="217"/>
      <c r="AM318" s="217"/>
      <c r="AN318" s="217"/>
      <c r="AO318" s="94"/>
      <c r="AP318" s="217"/>
      <c r="AQ318" s="217"/>
      <c r="AR318" s="217"/>
      <c r="AU318" s="217"/>
      <c r="AW318" s="217"/>
      <c r="AX318" s="217"/>
      <c r="BE318" s="94"/>
      <c r="BF318" s="217"/>
      <c r="BG318" s="94"/>
      <c r="BH318" s="94"/>
      <c r="BI318" s="217"/>
      <c r="BJ318" s="94"/>
      <c r="BK318" s="217"/>
      <c r="BL318" s="217"/>
      <c r="BQ318" s="96"/>
      <c r="BR318" s="96"/>
      <c r="BS318" s="96"/>
      <c r="BT318" s="96"/>
      <c r="BV318" s="96"/>
      <c r="BW318" s="96"/>
    </row>
    <row r="319" spans="2:75" x14ac:dyDescent="0.2">
      <c r="B319" s="101"/>
      <c r="I319" s="101"/>
      <c r="L319" s="101"/>
      <c r="M319" s="105"/>
      <c r="N319" s="256"/>
      <c r="O319" s="256"/>
      <c r="P319" s="256"/>
      <c r="Q319" s="256"/>
      <c r="R319" s="219"/>
      <c r="S319" s="219"/>
      <c r="T319" s="219"/>
      <c r="U319" s="219"/>
      <c r="V319" s="217"/>
      <c r="X319" s="106"/>
      <c r="Y319" s="217"/>
      <c r="Z319" s="217"/>
      <c r="AA319" s="217"/>
      <c r="AB319" s="94"/>
      <c r="AC319" s="217"/>
      <c r="AD319" s="217"/>
      <c r="AE319" s="217"/>
      <c r="AF319" s="217"/>
      <c r="AG319" s="217"/>
      <c r="AH319" s="217"/>
      <c r="AI319" s="94"/>
      <c r="AJ319" s="217"/>
      <c r="AK319" s="217"/>
      <c r="AL319" s="217"/>
      <c r="AM319" s="217"/>
      <c r="AN319" s="217"/>
      <c r="AO319" s="94"/>
      <c r="AP319" s="217"/>
      <c r="AQ319" s="217"/>
      <c r="AR319" s="217"/>
      <c r="AU319" s="217"/>
      <c r="AW319" s="217"/>
      <c r="AX319" s="217"/>
      <c r="BE319" s="94"/>
      <c r="BF319" s="217"/>
      <c r="BG319" s="94"/>
      <c r="BH319" s="94"/>
      <c r="BI319" s="217"/>
      <c r="BJ319" s="94"/>
      <c r="BK319" s="217"/>
      <c r="BL319" s="217"/>
      <c r="BQ319" s="96"/>
      <c r="BR319" s="96"/>
      <c r="BS319" s="96"/>
      <c r="BT319" s="96"/>
      <c r="BV319" s="96"/>
      <c r="BW319" s="96"/>
    </row>
    <row r="320" spans="2:75" x14ac:dyDescent="0.2">
      <c r="B320" s="101"/>
      <c r="I320" s="101"/>
      <c r="L320" s="101"/>
      <c r="M320" s="105"/>
      <c r="N320" s="256"/>
      <c r="O320" s="256"/>
      <c r="P320" s="256"/>
      <c r="Q320" s="256"/>
      <c r="R320" s="219"/>
      <c r="S320" s="219"/>
      <c r="T320" s="219"/>
      <c r="U320" s="219"/>
      <c r="V320" s="217"/>
      <c r="X320" s="106"/>
      <c r="Y320" s="217"/>
      <c r="Z320" s="217"/>
      <c r="AA320" s="217"/>
      <c r="AB320" s="94"/>
      <c r="AC320" s="217"/>
      <c r="AD320" s="217"/>
      <c r="AE320" s="217"/>
      <c r="AF320" s="217"/>
      <c r="AG320" s="217"/>
      <c r="AH320" s="217"/>
      <c r="AI320" s="94"/>
      <c r="AJ320" s="217"/>
      <c r="AK320" s="217"/>
      <c r="AL320" s="217"/>
      <c r="AM320" s="217"/>
      <c r="AN320" s="217"/>
      <c r="AO320" s="94"/>
      <c r="AP320" s="217"/>
      <c r="AQ320" s="217"/>
      <c r="AR320" s="217"/>
      <c r="AU320" s="217"/>
      <c r="AW320" s="217"/>
      <c r="AX320" s="217"/>
      <c r="BE320" s="94"/>
      <c r="BF320" s="217"/>
      <c r="BG320" s="94"/>
      <c r="BH320" s="94"/>
      <c r="BI320" s="217"/>
      <c r="BJ320" s="94"/>
      <c r="BK320" s="217"/>
      <c r="BL320" s="217"/>
      <c r="BQ320" s="96"/>
      <c r="BR320" s="96"/>
      <c r="BS320" s="96"/>
      <c r="BT320" s="96"/>
      <c r="BV320" s="96"/>
      <c r="BW320" s="96"/>
    </row>
    <row r="321" spans="2:75" x14ac:dyDescent="0.2">
      <c r="B321" s="101"/>
      <c r="I321" s="101"/>
      <c r="L321" s="101"/>
      <c r="M321" s="105"/>
      <c r="N321" s="256"/>
      <c r="O321" s="256"/>
      <c r="P321" s="256"/>
      <c r="Q321" s="256"/>
      <c r="R321" s="219"/>
      <c r="S321" s="219"/>
      <c r="T321" s="219"/>
      <c r="U321" s="219"/>
      <c r="V321" s="217"/>
      <c r="X321" s="106"/>
      <c r="Y321" s="217"/>
      <c r="Z321" s="217"/>
      <c r="AA321" s="217"/>
      <c r="AB321" s="94"/>
      <c r="AC321" s="217"/>
      <c r="AD321" s="217"/>
      <c r="AE321" s="217"/>
      <c r="AF321" s="217"/>
      <c r="AG321" s="217"/>
      <c r="AH321" s="217"/>
      <c r="AI321" s="94"/>
      <c r="AJ321" s="217"/>
      <c r="AK321" s="217"/>
      <c r="AL321" s="217"/>
      <c r="AM321" s="217"/>
      <c r="AN321" s="217"/>
      <c r="AO321" s="94"/>
      <c r="AP321" s="217"/>
      <c r="AQ321" s="217"/>
      <c r="AR321" s="217"/>
      <c r="AU321" s="217"/>
      <c r="AW321" s="217"/>
      <c r="AX321" s="217"/>
      <c r="BE321" s="94"/>
      <c r="BF321" s="217"/>
      <c r="BG321" s="94"/>
      <c r="BH321" s="94"/>
      <c r="BI321" s="217"/>
      <c r="BJ321" s="94"/>
      <c r="BK321" s="217"/>
      <c r="BL321" s="217"/>
      <c r="BQ321" s="96"/>
      <c r="BR321" s="96"/>
      <c r="BS321" s="96"/>
      <c r="BT321" s="96"/>
      <c r="BV321" s="96"/>
      <c r="BW321" s="96"/>
    </row>
    <row r="322" spans="2:75" x14ac:dyDescent="0.2">
      <c r="B322" s="101"/>
      <c r="I322" s="101"/>
      <c r="L322" s="101"/>
      <c r="M322" s="105"/>
      <c r="N322" s="256"/>
      <c r="O322" s="256"/>
      <c r="P322" s="256"/>
      <c r="Q322" s="256"/>
      <c r="R322" s="219"/>
      <c r="S322" s="219"/>
      <c r="T322" s="219"/>
      <c r="U322" s="219"/>
      <c r="V322" s="217"/>
      <c r="X322" s="106"/>
      <c r="Y322" s="217"/>
      <c r="Z322" s="217"/>
      <c r="AA322" s="217"/>
      <c r="AB322" s="94"/>
      <c r="AC322" s="217"/>
      <c r="AD322" s="217"/>
      <c r="AE322" s="217"/>
      <c r="AF322" s="217"/>
      <c r="AG322" s="217"/>
      <c r="AH322" s="217"/>
      <c r="AI322" s="94"/>
      <c r="AJ322" s="217"/>
      <c r="AK322" s="217"/>
      <c r="AL322" s="217"/>
      <c r="AM322" s="217"/>
      <c r="AN322" s="217"/>
      <c r="AO322" s="94"/>
      <c r="AP322" s="217"/>
      <c r="AQ322" s="217"/>
      <c r="AR322" s="217"/>
      <c r="AU322" s="217"/>
      <c r="AW322" s="217"/>
      <c r="AX322" s="217"/>
      <c r="BE322" s="94"/>
      <c r="BF322" s="217"/>
      <c r="BG322" s="94"/>
      <c r="BH322" s="94"/>
      <c r="BI322" s="217"/>
      <c r="BJ322" s="94"/>
      <c r="BK322" s="217"/>
      <c r="BL322" s="217"/>
      <c r="BQ322" s="96"/>
      <c r="BR322" s="96"/>
      <c r="BS322" s="96"/>
      <c r="BT322" s="96"/>
      <c r="BV322" s="96"/>
      <c r="BW322" s="96"/>
    </row>
    <row r="323" spans="2:75" x14ac:dyDescent="0.2">
      <c r="B323" s="101"/>
      <c r="I323" s="101"/>
      <c r="L323" s="101"/>
      <c r="M323" s="105"/>
      <c r="N323" s="256"/>
      <c r="O323" s="256"/>
      <c r="P323" s="256"/>
      <c r="Q323" s="256"/>
      <c r="R323" s="219"/>
      <c r="S323" s="219"/>
      <c r="T323" s="219"/>
      <c r="U323" s="219"/>
      <c r="V323" s="217"/>
      <c r="X323" s="106"/>
      <c r="Y323" s="217"/>
      <c r="Z323" s="217"/>
      <c r="AA323" s="217"/>
      <c r="AB323" s="94"/>
      <c r="AC323" s="217"/>
      <c r="AD323" s="217"/>
      <c r="AE323" s="217"/>
      <c r="AF323" s="217"/>
      <c r="AG323" s="217"/>
      <c r="AH323" s="217"/>
      <c r="AI323" s="94"/>
      <c r="AJ323" s="217"/>
      <c r="AK323" s="217"/>
      <c r="AL323" s="217"/>
      <c r="AM323" s="217"/>
      <c r="AN323" s="217"/>
      <c r="AO323" s="94"/>
      <c r="AP323" s="217"/>
      <c r="AQ323" s="217"/>
      <c r="AR323" s="217"/>
      <c r="AU323" s="217"/>
      <c r="AW323" s="217"/>
      <c r="AX323" s="217"/>
      <c r="BE323" s="94"/>
      <c r="BF323" s="217"/>
      <c r="BG323" s="94"/>
      <c r="BH323" s="94"/>
      <c r="BI323" s="217"/>
      <c r="BJ323" s="94"/>
      <c r="BK323" s="217"/>
      <c r="BL323" s="217"/>
      <c r="BQ323" s="96"/>
      <c r="BR323" s="96"/>
      <c r="BS323" s="96"/>
      <c r="BT323" s="96"/>
      <c r="BV323" s="96"/>
      <c r="BW323" s="96"/>
    </row>
    <row r="324" spans="2:75" x14ac:dyDescent="0.2">
      <c r="B324" s="101"/>
      <c r="I324" s="101"/>
      <c r="L324" s="101"/>
      <c r="M324" s="105"/>
      <c r="N324" s="256"/>
      <c r="O324" s="256"/>
      <c r="P324" s="256"/>
      <c r="Q324" s="256"/>
      <c r="R324" s="219"/>
      <c r="S324" s="219"/>
      <c r="T324" s="219"/>
      <c r="U324" s="219"/>
      <c r="V324" s="217"/>
      <c r="X324" s="106"/>
      <c r="Y324" s="217"/>
      <c r="Z324" s="217"/>
      <c r="AA324" s="217"/>
      <c r="AB324" s="94"/>
      <c r="AC324" s="217"/>
      <c r="AD324" s="217"/>
      <c r="AE324" s="217"/>
      <c r="AF324" s="217"/>
      <c r="AG324" s="217"/>
      <c r="AH324" s="217"/>
      <c r="AI324" s="94"/>
      <c r="AJ324" s="217"/>
      <c r="AK324" s="217"/>
      <c r="AL324" s="217"/>
      <c r="AM324" s="217"/>
      <c r="AN324" s="217"/>
      <c r="AO324" s="94"/>
      <c r="AP324" s="217"/>
      <c r="AQ324" s="217"/>
      <c r="AR324" s="217"/>
      <c r="AU324" s="217"/>
      <c r="AW324" s="217"/>
      <c r="AX324" s="217"/>
      <c r="BE324" s="94"/>
      <c r="BF324" s="217"/>
      <c r="BG324" s="94"/>
      <c r="BH324" s="94"/>
      <c r="BI324" s="217"/>
      <c r="BJ324" s="94"/>
      <c r="BK324" s="217"/>
      <c r="BL324" s="217"/>
      <c r="BQ324" s="96"/>
      <c r="BR324" s="96"/>
      <c r="BS324" s="96"/>
      <c r="BT324" s="96"/>
      <c r="BV324" s="96"/>
      <c r="BW324" s="96"/>
    </row>
    <row r="325" spans="2:75" x14ac:dyDescent="0.2">
      <c r="B325" s="101"/>
      <c r="I325" s="101"/>
      <c r="L325" s="101"/>
      <c r="M325" s="105"/>
      <c r="N325" s="256"/>
      <c r="O325" s="256"/>
      <c r="P325" s="256"/>
      <c r="Q325" s="256"/>
      <c r="R325" s="219"/>
      <c r="S325" s="219"/>
      <c r="T325" s="219"/>
      <c r="U325" s="219"/>
      <c r="V325" s="217"/>
      <c r="X325" s="106"/>
      <c r="Y325" s="217"/>
      <c r="Z325" s="217"/>
      <c r="AA325" s="217"/>
      <c r="AB325" s="94"/>
      <c r="AC325" s="217"/>
      <c r="AD325" s="217"/>
      <c r="AE325" s="217"/>
      <c r="AF325" s="217"/>
      <c r="AG325" s="217"/>
      <c r="AH325" s="217"/>
      <c r="AI325" s="94"/>
      <c r="AJ325" s="217"/>
      <c r="AK325" s="217"/>
      <c r="AL325" s="217"/>
      <c r="AM325" s="217"/>
      <c r="AN325" s="217"/>
      <c r="AO325" s="94"/>
      <c r="AP325" s="217"/>
      <c r="AQ325" s="217"/>
      <c r="AR325" s="217"/>
      <c r="AU325" s="217"/>
      <c r="AW325" s="217"/>
      <c r="AX325" s="217"/>
      <c r="BE325" s="94"/>
      <c r="BF325" s="217"/>
      <c r="BG325" s="94"/>
      <c r="BH325" s="94"/>
      <c r="BI325" s="217"/>
      <c r="BJ325" s="94"/>
      <c r="BK325" s="217"/>
      <c r="BL325" s="217"/>
      <c r="BQ325" s="96"/>
      <c r="BR325" s="96"/>
      <c r="BS325" s="96"/>
      <c r="BT325" s="96"/>
      <c r="BV325" s="96"/>
      <c r="BW325" s="96"/>
    </row>
    <row r="326" spans="2:75" x14ac:dyDescent="0.2">
      <c r="B326" s="101"/>
      <c r="I326" s="101"/>
      <c r="L326" s="101"/>
      <c r="M326" s="105"/>
      <c r="N326" s="256"/>
      <c r="O326" s="256"/>
      <c r="P326" s="256"/>
      <c r="Q326" s="256"/>
      <c r="R326" s="219"/>
      <c r="S326" s="219"/>
      <c r="T326" s="219"/>
      <c r="U326" s="219"/>
      <c r="V326" s="217"/>
      <c r="X326" s="106"/>
      <c r="Y326" s="217"/>
      <c r="Z326" s="217"/>
      <c r="AA326" s="217"/>
      <c r="AB326" s="94"/>
      <c r="AC326" s="217"/>
      <c r="AD326" s="217"/>
      <c r="AE326" s="217"/>
      <c r="AF326" s="217"/>
      <c r="AG326" s="217"/>
      <c r="AH326" s="217"/>
      <c r="AI326" s="94"/>
      <c r="AJ326" s="217"/>
      <c r="AK326" s="217"/>
      <c r="AL326" s="217"/>
      <c r="AM326" s="217"/>
      <c r="AN326" s="217"/>
      <c r="AO326" s="94"/>
      <c r="AP326" s="217"/>
      <c r="AQ326" s="217"/>
      <c r="AR326" s="217"/>
      <c r="AU326" s="217"/>
      <c r="AW326" s="217"/>
      <c r="AX326" s="217"/>
      <c r="BE326" s="94"/>
      <c r="BF326" s="217"/>
      <c r="BG326" s="94"/>
      <c r="BH326" s="94"/>
      <c r="BI326" s="217"/>
      <c r="BJ326" s="94"/>
      <c r="BK326" s="217"/>
      <c r="BL326" s="217"/>
      <c r="BQ326" s="96"/>
      <c r="BR326" s="96"/>
      <c r="BS326" s="96"/>
      <c r="BT326" s="96"/>
      <c r="BV326" s="96"/>
      <c r="BW326" s="96"/>
    </row>
    <row r="327" spans="2:75" x14ac:dyDescent="0.2">
      <c r="B327" s="101"/>
      <c r="I327" s="101"/>
      <c r="L327" s="101"/>
      <c r="M327" s="105"/>
      <c r="N327" s="256"/>
      <c r="O327" s="256"/>
      <c r="P327" s="256"/>
      <c r="Q327" s="256"/>
      <c r="R327" s="219"/>
      <c r="S327" s="219"/>
      <c r="T327" s="219"/>
      <c r="U327" s="219"/>
      <c r="V327" s="217"/>
      <c r="X327" s="106"/>
      <c r="Y327" s="217"/>
      <c r="Z327" s="217"/>
      <c r="AA327" s="217"/>
      <c r="AB327" s="94"/>
      <c r="AC327" s="217"/>
      <c r="AD327" s="217"/>
      <c r="AE327" s="217"/>
      <c r="AF327" s="217"/>
      <c r="AG327" s="217"/>
      <c r="AH327" s="217"/>
      <c r="AI327" s="94"/>
      <c r="AJ327" s="217"/>
      <c r="AK327" s="217"/>
      <c r="AL327" s="217"/>
      <c r="AM327" s="217"/>
      <c r="AN327" s="217"/>
      <c r="AO327" s="94"/>
      <c r="AP327" s="217"/>
      <c r="AQ327" s="217"/>
      <c r="AR327" s="217"/>
      <c r="AU327" s="217"/>
      <c r="AW327" s="217"/>
      <c r="AX327" s="217"/>
      <c r="BE327" s="94"/>
      <c r="BF327" s="217"/>
      <c r="BG327" s="94"/>
      <c r="BH327" s="94"/>
      <c r="BI327" s="217"/>
      <c r="BJ327" s="94"/>
      <c r="BK327" s="217"/>
      <c r="BL327" s="217"/>
      <c r="BQ327" s="96"/>
      <c r="BR327" s="96"/>
      <c r="BS327" s="96"/>
      <c r="BT327" s="96"/>
      <c r="BV327" s="96"/>
      <c r="BW327" s="96"/>
    </row>
    <row r="328" spans="2:75" x14ac:dyDescent="0.2">
      <c r="B328" s="101"/>
      <c r="I328" s="101"/>
      <c r="L328" s="101"/>
      <c r="M328" s="105"/>
      <c r="N328" s="256"/>
      <c r="O328" s="256"/>
      <c r="P328" s="256"/>
      <c r="Q328" s="256"/>
      <c r="R328" s="219"/>
      <c r="S328" s="219"/>
      <c r="T328" s="219"/>
      <c r="U328" s="219"/>
      <c r="V328" s="217"/>
      <c r="X328" s="106"/>
      <c r="Y328" s="217"/>
      <c r="Z328" s="217"/>
      <c r="AA328" s="217"/>
      <c r="AB328" s="94"/>
      <c r="AC328" s="217"/>
      <c r="AD328" s="217"/>
      <c r="AE328" s="217"/>
      <c r="AF328" s="217"/>
      <c r="AG328" s="217"/>
      <c r="AH328" s="217"/>
      <c r="AI328" s="94"/>
      <c r="AJ328" s="217"/>
      <c r="AK328" s="217"/>
      <c r="AL328" s="217"/>
      <c r="AM328" s="217"/>
      <c r="AN328" s="217"/>
      <c r="AO328" s="94"/>
      <c r="AP328" s="217"/>
      <c r="AQ328" s="217"/>
      <c r="AR328" s="217"/>
      <c r="AU328" s="217"/>
      <c r="AW328" s="217"/>
      <c r="AX328" s="217"/>
      <c r="BE328" s="94"/>
      <c r="BF328" s="217"/>
      <c r="BG328" s="94"/>
      <c r="BH328" s="94"/>
      <c r="BI328" s="217"/>
      <c r="BJ328" s="94"/>
      <c r="BK328" s="217"/>
      <c r="BL328" s="217"/>
      <c r="BQ328" s="96"/>
      <c r="BR328" s="96"/>
      <c r="BS328" s="96"/>
      <c r="BT328" s="96"/>
      <c r="BV328" s="96"/>
      <c r="BW328" s="96"/>
    </row>
    <row r="329" spans="2:75" x14ac:dyDescent="0.2">
      <c r="B329" s="101"/>
      <c r="I329" s="101"/>
      <c r="L329" s="101"/>
      <c r="M329" s="105"/>
      <c r="N329" s="256"/>
      <c r="O329" s="256"/>
      <c r="P329" s="256"/>
      <c r="Q329" s="256"/>
      <c r="R329" s="219"/>
      <c r="S329" s="219"/>
      <c r="T329" s="219"/>
      <c r="U329" s="219"/>
      <c r="V329" s="217"/>
      <c r="X329" s="106"/>
      <c r="Y329" s="217"/>
      <c r="Z329" s="217"/>
      <c r="AA329" s="217"/>
      <c r="AB329" s="94"/>
      <c r="AC329" s="217"/>
      <c r="AD329" s="217"/>
      <c r="AE329" s="217"/>
      <c r="AF329" s="217"/>
      <c r="AG329" s="217"/>
      <c r="AH329" s="217"/>
      <c r="AI329" s="94"/>
      <c r="AJ329" s="217"/>
      <c r="AK329" s="217"/>
      <c r="AL329" s="217"/>
      <c r="AM329" s="217"/>
      <c r="AN329" s="217"/>
      <c r="AO329" s="94"/>
      <c r="AP329" s="217"/>
      <c r="AQ329" s="217"/>
      <c r="AR329" s="217"/>
      <c r="AU329" s="217"/>
      <c r="AW329" s="217"/>
      <c r="AX329" s="217"/>
      <c r="BE329" s="94"/>
      <c r="BF329" s="217"/>
      <c r="BG329" s="94"/>
      <c r="BH329" s="94"/>
      <c r="BI329" s="217"/>
      <c r="BJ329" s="94"/>
      <c r="BK329" s="217"/>
      <c r="BL329" s="217"/>
      <c r="BQ329" s="96"/>
      <c r="BR329" s="96"/>
      <c r="BS329" s="96"/>
      <c r="BT329" s="96"/>
      <c r="BV329" s="96"/>
      <c r="BW329" s="96"/>
    </row>
    <row r="330" spans="2:75" x14ac:dyDescent="0.2">
      <c r="B330" s="101"/>
      <c r="I330" s="101"/>
      <c r="L330" s="101"/>
      <c r="M330" s="105"/>
      <c r="N330" s="256"/>
      <c r="O330" s="256"/>
      <c r="P330" s="256"/>
      <c r="Q330" s="256"/>
      <c r="R330" s="219"/>
      <c r="S330" s="219"/>
      <c r="T330" s="219"/>
      <c r="U330" s="219"/>
      <c r="V330" s="217"/>
      <c r="X330" s="106"/>
      <c r="Y330" s="217"/>
      <c r="Z330" s="217"/>
      <c r="AA330" s="217"/>
      <c r="AB330" s="94"/>
      <c r="AC330" s="217"/>
      <c r="AD330" s="217"/>
      <c r="AE330" s="217"/>
      <c r="AF330" s="217"/>
      <c r="AG330" s="217"/>
      <c r="AH330" s="217"/>
      <c r="AI330" s="94"/>
      <c r="AJ330" s="217"/>
      <c r="AK330" s="217"/>
      <c r="AL330" s="217"/>
      <c r="AM330" s="217"/>
      <c r="AN330" s="217"/>
      <c r="AO330" s="94"/>
      <c r="AP330" s="217"/>
      <c r="AQ330" s="217"/>
      <c r="AR330" s="217"/>
      <c r="AU330" s="217"/>
      <c r="AW330" s="217"/>
      <c r="AX330" s="217"/>
      <c r="BE330" s="94"/>
      <c r="BF330" s="217"/>
      <c r="BG330" s="94"/>
      <c r="BH330" s="94"/>
      <c r="BI330" s="217"/>
      <c r="BJ330" s="94"/>
      <c r="BK330" s="217"/>
      <c r="BL330" s="217"/>
      <c r="BQ330" s="96"/>
      <c r="BR330" s="96"/>
      <c r="BS330" s="96"/>
      <c r="BT330" s="96"/>
      <c r="BV330" s="96"/>
      <c r="BW330" s="96"/>
    </row>
    <row r="331" spans="2:75" x14ac:dyDescent="0.2">
      <c r="B331" s="101"/>
      <c r="I331" s="101"/>
      <c r="L331" s="101"/>
      <c r="M331" s="105"/>
      <c r="N331" s="256"/>
      <c r="O331" s="256"/>
      <c r="P331" s="256"/>
      <c r="Q331" s="256"/>
      <c r="R331" s="219"/>
      <c r="S331" s="219"/>
      <c r="T331" s="219"/>
      <c r="U331" s="219"/>
      <c r="V331" s="217"/>
      <c r="X331" s="106"/>
      <c r="Y331" s="217"/>
      <c r="Z331" s="217"/>
      <c r="AA331" s="217"/>
      <c r="AB331" s="94"/>
      <c r="AC331" s="217"/>
      <c r="AD331" s="217"/>
      <c r="AE331" s="217"/>
      <c r="AF331" s="217"/>
      <c r="AG331" s="217"/>
      <c r="AH331" s="217"/>
      <c r="AI331" s="94"/>
      <c r="AJ331" s="217"/>
      <c r="AK331" s="217"/>
      <c r="AL331" s="217"/>
      <c r="AM331" s="217"/>
      <c r="AN331" s="217"/>
      <c r="AO331" s="94"/>
      <c r="AP331" s="217"/>
      <c r="AQ331" s="217"/>
      <c r="AR331" s="217"/>
      <c r="AU331" s="217"/>
      <c r="AW331" s="217"/>
      <c r="AX331" s="217"/>
      <c r="BE331" s="94"/>
      <c r="BF331" s="217"/>
      <c r="BG331" s="94"/>
      <c r="BH331" s="94"/>
      <c r="BI331" s="217"/>
      <c r="BJ331" s="94"/>
      <c r="BK331" s="217"/>
      <c r="BL331" s="217"/>
      <c r="BQ331" s="96"/>
      <c r="BR331" s="96"/>
      <c r="BS331" s="96"/>
      <c r="BT331" s="96"/>
      <c r="BV331" s="96"/>
      <c r="BW331" s="96"/>
    </row>
    <row r="332" spans="2:75" x14ac:dyDescent="0.2">
      <c r="B332" s="101"/>
      <c r="I332" s="101"/>
      <c r="L332" s="101"/>
      <c r="M332" s="105"/>
      <c r="N332" s="256"/>
      <c r="O332" s="256"/>
      <c r="P332" s="256"/>
      <c r="Q332" s="256"/>
      <c r="R332" s="219"/>
      <c r="S332" s="219"/>
      <c r="T332" s="219"/>
      <c r="U332" s="219"/>
      <c r="V332" s="217"/>
      <c r="X332" s="106"/>
      <c r="Y332" s="217"/>
      <c r="Z332" s="217"/>
      <c r="AA332" s="217"/>
      <c r="AB332" s="94"/>
      <c r="AC332" s="217"/>
      <c r="AD332" s="217"/>
      <c r="AE332" s="217"/>
      <c r="AF332" s="217"/>
      <c r="AG332" s="217"/>
      <c r="AH332" s="217"/>
      <c r="AI332" s="94"/>
      <c r="AJ332" s="217"/>
      <c r="AK332" s="217"/>
      <c r="AL332" s="217"/>
      <c r="AM332" s="217"/>
      <c r="AN332" s="217"/>
      <c r="AO332" s="94"/>
      <c r="AP332" s="217"/>
      <c r="AQ332" s="217"/>
      <c r="AR332" s="217"/>
      <c r="AU332" s="217"/>
      <c r="AW332" s="217"/>
      <c r="AX332" s="217"/>
      <c r="BE332" s="94"/>
      <c r="BF332" s="217"/>
      <c r="BG332" s="94"/>
      <c r="BH332" s="94"/>
      <c r="BI332" s="217"/>
      <c r="BJ332" s="94"/>
      <c r="BK332" s="217"/>
      <c r="BL332" s="217"/>
      <c r="BQ332" s="96"/>
      <c r="BR332" s="96"/>
      <c r="BS332" s="96"/>
      <c r="BT332" s="96"/>
      <c r="BV332" s="96"/>
      <c r="BW332" s="96"/>
    </row>
    <row r="333" spans="2:75" x14ac:dyDescent="0.2">
      <c r="B333" s="101"/>
      <c r="I333" s="101"/>
      <c r="L333" s="101"/>
      <c r="M333" s="105"/>
      <c r="N333" s="256"/>
      <c r="O333" s="256"/>
      <c r="P333" s="256"/>
      <c r="Q333" s="256"/>
      <c r="R333" s="219"/>
      <c r="S333" s="219"/>
      <c r="T333" s="219"/>
      <c r="U333" s="219"/>
      <c r="V333" s="217"/>
      <c r="X333" s="106"/>
      <c r="Y333" s="217"/>
      <c r="Z333" s="217"/>
      <c r="AA333" s="217"/>
      <c r="AB333" s="94"/>
      <c r="AC333" s="217"/>
      <c r="AD333" s="217"/>
      <c r="AE333" s="217"/>
      <c r="AF333" s="217"/>
      <c r="AG333" s="217"/>
      <c r="AH333" s="217"/>
      <c r="AI333" s="94"/>
      <c r="AJ333" s="217"/>
      <c r="AK333" s="217"/>
      <c r="AL333" s="217"/>
      <c r="AM333" s="217"/>
      <c r="AN333" s="217"/>
      <c r="AO333" s="94"/>
      <c r="AP333" s="217"/>
      <c r="AQ333" s="217"/>
      <c r="AR333" s="217"/>
      <c r="AU333" s="217"/>
      <c r="AW333" s="217"/>
      <c r="AX333" s="217"/>
      <c r="BE333" s="94"/>
      <c r="BF333" s="217"/>
      <c r="BG333" s="94"/>
      <c r="BH333" s="94"/>
      <c r="BI333" s="217"/>
      <c r="BJ333" s="94"/>
      <c r="BK333" s="217"/>
      <c r="BL333" s="217"/>
      <c r="BQ333" s="96"/>
      <c r="BR333" s="96"/>
      <c r="BS333" s="96"/>
      <c r="BT333" s="96"/>
      <c r="BV333" s="96"/>
      <c r="BW333" s="96"/>
    </row>
    <row r="334" spans="2:75" x14ac:dyDescent="0.2">
      <c r="B334" s="101"/>
      <c r="I334" s="101"/>
      <c r="L334" s="101"/>
      <c r="M334" s="105"/>
      <c r="N334" s="256"/>
      <c r="O334" s="256"/>
      <c r="P334" s="256"/>
      <c r="Q334" s="256"/>
      <c r="R334" s="219"/>
      <c r="S334" s="219"/>
      <c r="T334" s="219"/>
      <c r="U334" s="219"/>
      <c r="V334" s="217"/>
      <c r="X334" s="106"/>
      <c r="Y334" s="217"/>
      <c r="Z334" s="217"/>
      <c r="AA334" s="217"/>
      <c r="AB334" s="94"/>
      <c r="AC334" s="217"/>
      <c r="AD334" s="217"/>
      <c r="AE334" s="217"/>
      <c r="AF334" s="217"/>
      <c r="AG334" s="217"/>
      <c r="AH334" s="217"/>
      <c r="AI334" s="94"/>
      <c r="AJ334" s="217"/>
      <c r="AK334" s="217"/>
      <c r="AL334" s="217"/>
      <c r="AM334" s="217"/>
      <c r="AN334" s="217"/>
      <c r="AO334" s="94"/>
      <c r="AP334" s="217"/>
      <c r="AQ334" s="217"/>
      <c r="AR334" s="217"/>
      <c r="AU334" s="217"/>
      <c r="AW334" s="217"/>
      <c r="AX334" s="217"/>
      <c r="BE334" s="94"/>
      <c r="BF334" s="217"/>
      <c r="BG334" s="94"/>
      <c r="BH334" s="94"/>
      <c r="BI334" s="217"/>
      <c r="BJ334" s="94"/>
      <c r="BK334" s="217"/>
      <c r="BL334" s="217"/>
      <c r="BQ334" s="96"/>
      <c r="BR334" s="96"/>
      <c r="BS334" s="96"/>
      <c r="BT334" s="96"/>
      <c r="BV334" s="96"/>
      <c r="BW334" s="96"/>
    </row>
    <row r="335" spans="2:75" x14ac:dyDescent="0.2">
      <c r="B335" s="101"/>
      <c r="I335" s="101"/>
      <c r="L335" s="101"/>
      <c r="M335" s="105"/>
      <c r="N335" s="256"/>
      <c r="O335" s="256"/>
      <c r="P335" s="256"/>
      <c r="Q335" s="256"/>
      <c r="R335" s="219"/>
      <c r="S335" s="219"/>
      <c r="T335" s="219"/>
      <c r="U335" s="219"/>
      <c r="V335" s="217"/>
      <c r="X335" s="106"/>
      <c r="Y335" s="217"/>
      <c r="Z335" s="217"/>
      <c r="AA335" s="217"/>
      <c r="AB335" s="94"/>
      <c r="AC335" s="217"/>
      <c r="AD335" s="217"/>
      <c r="AE335" s="217"/>
      <c r="AF335" s="217"/>
      <c r="AG335" s="217"/>
      <c r="AH335" s="217"/>
      <c r="AI335" s="94"/>
      <c r="AJ335" s="217"/>
      <c r="AK335" s="217"/>
      <c r="AL335" s="217"/>
      <c r="AM335" s="217"/>
      <c r="AN335" s="217"/>
      <c r="AO335" s="94"/>
      <c r="AP335" s="217"/>
      <c r="AQ335" s="217"/>
      <c r="AR335" s="217"/>
      <c r="AU335" s="217"/>
      <c r="AW335" s="217"/>
      <c r="AX335" s="217"/>
      <c r="BE335" s="94"/>
      <c r="BF335" s="217"/>
      <c r="BG335" s="94"/>
      <c r="BH335" s="94"/>
      <c r="BI335" s="217"/>
      <c r="BJ335" s="94"/>
      <c r="BK335" s="217"/>
      <c r="BL335" s="217"/>
      <c r="BQ335" s="96"/>
      <c r="BR335" s="96"/>
      <c r="BS335" s="96"/>
      <c r="BT335" s="96"/>
      <c r="BV335" s="96"/>
      <c r="BW335" s="96"/>
    </row>
    <row r="336" spans="2:75" x14ac:dyDescent="0.2">
      <c r="B336" s="101"/>
      <c r="I336" s="101"/>
      <c r="L336" s="101"/>
      <c r="M336" s="105"/>
      <c r="N336" s="256"/>
      <c r="O336" s="256"/>
      <c r="P336" s="256"/>
      <c r="Q336" s="256"/>
      <c r="R336" s="219"/>
      <c r="S336" s="219"/>
      <c r="T336" s="219"/>
      <c r="U336" s="219"/>
      <c r="V336" s="217"/>
      <c r="X336" s="106"/>
      <c r="Y336" s="217"/>
      <c r="Z336" s="217"/>
      <c r="AA336" s="217"/>
      <c r="AB336" s="94"/>
      <c r="AC336" s="217"/>
      <c r="AD336" s="217"/>
      <c r="AE336" s="217"/>
      <c r="AF336" s="217"/>
      <c r="AG336" s="217"/>
      <c r="AH336" s="217"/>
      <c r="AI336" s="94"/>
      <c r="AJ336" s="217"/>
      <c r="AK336" s="217"/>
      <c r="AL336" s="217"/>
      <c r="AM336" s="217"/>
      <c r="AN336" s="217"/>
      <c r="AO336" s="94"/>
      <c r="AP336" s="217"/>
      <c r="AQ336" s="217"/>
      <c r="AR336" s="217"/>
      <c r="AU336" s="217"/>
      <c r="AW336" s="217"/>
      <c r="AX336" s="217"/>
      <c r="BE336" s="94"/>
      <c r="BF336" s="217"/>
      <c r="BG336" s="94"/>
      <c r="BH336" s="94"/>
      <c r="BI336" s="217"/>
      <c r="BJ336" s="94"/>
      <c r="BK336" s="217"/>
      <c r="BL336" s="217"/>
      <c r="BQ336" s="96"/>
      <c r="BR336" s="96"/>
      <c r="BS336" s="96"/>
      <c r="BT336" s="96"/>
      <c r="BV336" s="96"/>
      <c r="BW336" s="96"/>
    </row>
    <row r="337" spans="2:75" x14ac:dyDescent="0.2">
      <c r="B337" s="101"/>
      <c r="I337" s="101"/>
      <c r="L337" s="101"/>
      <c r="M337" s="105"/>
      <c r="N337" s="256"/>
      <c r="O337" s="256"/>
      <c r="P337" s="256"/>
      <c r="Q337" s="256"/>
      <c r="R337" s="219"/>
      <c r="S337" s="219"/>
      <c r="T337" s="219"/>
      <c r="U337" s="219"/>
      <c r="V337" s="217"/>
      <c r="X337" s="106"/>
      <c r="Y337" s="217"/>
      <c r="Z337" s="217"/>
      <c r="AA337" s="217"/>
      <c r="AB337" s="94"/>
      <c r="AC337" s="217"/>
      <c r="AD337" s="217"/>
      <c r="AE337" s="217"/>
      <c r="AF337" s="217"/>
      <c r="AG337" s="217"/>
      <c r="AH337" s="217"/>
      <c r="AI337" s="94"/>
      <c r="AJ337" s="217"/>
      <c r="AK337" s="217"/>
      <c r="AL337" s="217"/>
      <c r="AM337" s="217"/>
      <c r="AN337" s="217"/>
      <c r="AO337" s="94"/>
      <c r="AP337" s="217"/>
      <c r="AQ337" s="217"/>
      <c r="AR337" s="217"/>
      <c r="AU337" s="217"/>
      <c r="AW337" s="217"/>
      <c r="AX337" s="217"/>
      <c r="BE337" s="94"/>
      <c r="BF337" s="217"/>
      <c r="BG337" s="94"/>
      <c r="BH337" s="94"/>
      <c r="BI337" s="217"/>
      <c r="BJ337" s="94"/>
      <c r="BK337" s="217"/>
      <c r="BL337" s="217"/>
      <c r="BQ337" s="96"/>
      <c r="BR337" s="96"/>
      <c r="BS337" s="96"/>
      <c r="BT337" s="96"/>
      <c r="BV337" s="96"/>
      <c r="BW337" s="96"/>
    </row>
    <row r="338" spans="2:75" x14ac:dyDescent="0.2">
      <c r="B338" s="101"/>
      <c r="I338" s="101"/>
      <c r="L338" s="101"/>
      <c r="M338" s="105"/>
      <c r="N338" s="256"/>
      <c r="O338" s="256"/>
      <c r="P338" s="256"/>
      <c r="Q338" s="256"/>
      <c r="R338" s="219"/>
      <c r="S338" s="219"/>
      <c r="T338" s="219"/>
      <c r="U338" s="219"/>
      <c r="V338" s="217"/>
      <c r="X338" s="106"/>
      <c r="Y338" s="217"/>
      <c r="Z338" s="217"/>
      <c r="AA338" s="217"/>
      <c r="AB338" s="94"/>
      <c r="AC338" s="217"/>
      <c r="AD338" s="217"/>
      <c r="AE338" s="217"/>
      <c r="AF338" s="217"/>
      <c r="AG338" s="217"/>
      <c r="AH338" s="217"/>
      <c r="AI338" s="94"/>
      <c r="AJ338" s="217"/>
      <c r="AK338" s="217"/>
      <c r="AL338" s="217"/>
      <c r="AM338" s="217"/>
      <c r="AN338" s="217"/>
      <c r="AO338" s="94"/>
      <c r="AP338" s="217"/>
      <c r="AQ338" s="217"/>
      <c r="AR338" s="217"/>
      <c r="AU338" s="217"/>
      <c r="AW338" s="217"/>
      <c r="AX338" s="217"/>
      <c r="BE338" s="94"/>
      <c r="BF338" s="217"/>
      <c r="BG338" s="94"/>
      <c r="BH338" s="94"/>
      <c r="BI338" s="217"/>
      <c r="BJ338" s="94"/>
      <c r="BK338" s="217"/>
      <c r="BL338" s="217"/>
      <c r="BQ338" s="96"/>
      <c r="BR338" s="96"/>
      <c r="BS338" s="96"/>
      <c r="BT338" s="96"/>
      <c r="BV338" s="96"/>
      <c r="BW338" s="96"/>
    </row>
    <row r="339" spans="2:75" x14ac:dyDescent="0.2">
      <c r="B339" s="101"/>
      <c r="I339" s="101"/>
      <c r="L339" s="101"/>
      <c r="M339" s="105"/>
      <c r="N339" s="256"/>
      <c r="O339" s="256"/>
      <c r="P339" s="256"/>
      <c r="Q339" s="256"/>
      <c r="R339" s="219"/>
      <c r="S339" s="219"/>
      <c r="T339" s="219"/>
      <c r="U339" s="219"/>
      <c r="V339" s="217"/>
      <c r="X339" s="106"/>
      <c r="Y339" s="217"/>
      <c r="Z339" s="217"/>
      <c r="AA339" s="217"/>
      <c r="AB339" s="94"/>
      <c r="AC339" s="217"/>
      <c r="AD339" s="217"/>
      <c r="AE339" s="217"/>
      <c r="AF339" s="217"/>
      <c r="AG339" s="217"/>
      <c r="AH339" s="217"/>
      <c r="AI339" s="94"/>
      <c r="AJ339" s="217"/>
      <c r="AK339" s="217"/>
      <c r="AL339" s="217"/>
      <c r="AM339" s="217"/>
      <c r="AN339" s="217"/>
      <c r="AO339" s="94"/>
      <c r="AP339" s="217"/>
      <c r="AQ339" s="217"/>
      <c r="AR339" s="217"/>
      <c r="AU339" s="217"/>
      <c r="AW339" s="217"/>
      <c r="AX339" s="217"/>
      <c r="BE339" s="94"/>
      <c r="BF339" s="217"/>
      <c r="BG339" s="94"/>
      <c r="BH339" s="94"/>
      <c r="BI339" s="217"/>
      <c r="BJ339" s="94"/>
      <c r="BK339" s="217"/>
      <c r="BL339" s="217"/>
      <c r="BQ339" s="96"/>
      <c r="BR339" s="96"/>
      <c r="BS339" s="96"/>
      <c r="BT339" s="96"/>
      <c r="BV339" s="96"/>
      <c r="BW339" s="96"/>
    </row>
    <row r="340" spans="2:75" x14ac:dyDescent="0.2">
      <c r="B340" s="101"/>
      <c r="I340" s="101"/>
      <c r="L340" s="101"/>
      <c r="M340" s="105"/>
      <c r="N340" s="256"/>
      <c r="O340" s="256"/>
      <c r="P340" s="256"/>
      <c r="Q340" s="256"/>
      <c r="R340" s="219"/>
      <c r="S340" s="219"/>
      <c r="T340" s="219"/>
      <c r="U340" s="219"/>
      <c r="V340" s="217"/>
      <c r="X340" s="106"/>
      <c r="Y340" s="217"/>
      <c r="Z340" s="217"/>
      <c r="AA340" s="217"/>
      <c r="AB340" s="94"/>
      <c r="AC340" s="217"/>
      <c r="AD340" s="217"/>
      <c r="AE340" s="217"/>
      <c r="AF340" s="217"/>
      <c r="AG340" s="217"/>
      <c r="AH340" s="217"/>
      <c r="AI340" s="94"/>
      <c r="AJ340" s="217"/>
      <c r="AK340" s="217"/>
      <c r="AL340" s="217"/>
      <c r="AM340" s="217"/>
      <c r="AN340" s="217"/>
      <c r="AO340" s="94"/>
      <c r="AP340" s="217"/>
      <c r="AQ340" s="217"/>
      <c r="AR340" s="217"/>
      <c r="AU340" s="217"/>
      <c r="AW340" s="217"/>
      <c r="AX340" s="217"/>
      <c r="BE340" s="94"/>
      <c r="BF340" s="217"/>
      <c r="BG340" s="94"/>
      <c r="BH340" s="94"/>
      <c r="BI340" s="217"/>
      <c r="BJ340" s="94"/>
      <c r="BK340" s="217"/>
      <c r="BL340" s="217"/>
      <c r="BQ340" s="96"/>
      <c r="BR340" s="96"/>
      <c r="BS340" s="96"/>
      <c r="BT340" s="96"/>
      <c r="BV340" s="96"/>
      <c r="BW340" s="96"/>
    </row>
    <row r="341" spans="2:75" x14ac:dyDescent="0.2">
      <c r="B341" s="101"/>
      <c r="I341" s="101"/>
      <c r="L341" s="101"/>
      <c r="M341" s="105"/>
      <c r="N341" s="256"/>
      <c r="O341" s="256"/>
      <c r="P341" s="256"/>
      <c r="Q341" s="256"/>
      <c r="R341" s="219"/>
      <c r="S341" s="219"/>
      <c r="T341" s="219"/>
      <c r="U341" s="219"/>
      <c r="V341" s="217"/>
      <c r="X341" s="106"/>
      <c r="Y341" s="217"/>
      <c r="Z341" s="217"/>
      <c r="AA341" s="217"/>
      <c r="AB341" s="94"/>
      <c r="AC341" s="217"/>
      <c r="AD341" s="217"/>
      <c r="AE341" s="217"/>
      <c r="AF341" s="217"/>
      <c r="AG341" s="217"/>
      <c r="AH341" s="217"/>
      <c r="AI341" s="94"/>
      <c r="AJ341" s="217"/>
      <c r="AK341" s="217"/>
      <c r="AL341" s="217"/>
      <c r="AM341" s="217"/>
      <c r="AN341" s="217"/>
      <c r="AO341" s="94"/>
      <c r="AP341" s="217"/>
      <c r="AQ341" s="217"/>
      <c r="AR341" s="217"/>
      <c r="AU341" s="217"/>
      <c r="AW341" s="217"/>
      <c r="AX341" s="217"/>
      <c r="BE341" s="94"/>
      <c r="BF341" s="217"/>
      <c r="BG341" s="94"/>
      <c r="BH341" s="94"/>
      <c r="BI341" s="217"/>
      <c r="BJ341" s="94"/>
      <c r="BK341" s="217"/>
      <c r="BL341" s="217"/>
      <c r="BQ341" s="96"/>
      <c r="BR341" s="96"/>
      <c r="BS341" s="96"/>
      <c r="BT341" s="96"/>
      <c r="BV341" s="96"/>
      <c r="BW341" s="96"/>
    </row>
    <row r="342" spans="2:75" x14ac:dyDescent="0.2">
      <c r="B342" s="101"/>
      <c r="I342" s="101"/>
      <c r="L342" s="101"/>
      <c r="M342" s="105"/>
      <c r="N342" s="256"/>
      <c r="O342" s="256"/>
      <c r="P342" s="256"/>
      <c r="Q342" s="256"/>
      <c r="R342" s="219"/>
      <c r="S342" s="219"/>
      <c r="T342" s="219"/>
      <c r="U342" s="219"/>
      <c r="V342" s="217"/>
      <c r="X342" s="106"/>
      <c r="Y342" s="217"/>
      <c r="Z342" s="217"/>
      <c r="AA342" s="217"/>
      <c r="AB342" s="94"/>
      <c r="AC342" s="217"/>
      <c r="AD342" s="217"/>
      <c r="AE342" s="217"/>
      <c r="AF342" s="217"/>
      <c r="AG342" s="217"/>
      <c r="AH342" s="217"/>
      <c r="AI342" s="94"/>
      <c r="AJ342" s="217"/>
      <c r="AK342" s="217"/>
      <c r="AL342" s="217"/>
      <c r="AM342" s="217"/>
      <c r="AN342" s="217"/>
      <c r="AO342" s="94"/>
      <c r="AP342" s="217"/>
      <c r="AQ342" s="217"/>
      <c r="AR342" s="217"/>
      <c r="AU342" s="217"/>
      <c r="AW342" s="217"/>
      <c r="AX342" s="217"/>
      <c r="BE342" s="94"/>
      <c r="BF342" s="217"/>
      <c r="BG342" s="94"/>
      <c r="BH342" s="94"/>
      <c r="BI342" s="217"/>
      <c r="BJ342" s="94"/>
      <c r="BK342" s="217"/>
      <c r="BL342" s="217"/>
      <c r="BQ342" s="96"/>
      <c r="BR342" s="96"/>
      <c r="BS342" s="96"/>
      <c r="BT342" s="96"/>
      <c r="BV342" s="96"/>
      <c r="BW342" s="96"/>
    </row>
    <row r="343" spans="2:75" x14ac:dyDescent="0.2">
      <c r="B343" s="101"/>
      <c r="I343" s="101"/>
      <c r="L343" s="101"/>
      <c r="M343" s="105"/>
      <c r="N343" s="256"/>
      <c r="O343" s="256"/>
      <c r="P343" s="256"/>
      <c r="Q343" s="256"/>
      <c r="R343" s="219"/>
      <c r="S343" s="219"/>
      <c r="T343" s="219"/>
      <c r="U343" s="219"/>
      <c r="V343" s="217"/>
      <c r="X343" s="106"/>
      <c r="Y343" s="217"/>
      <c r="Z343" s="217"/>
      <c r="AA343" s="217"/>
      <c r="AB343" s="94"/>
      <c r="AC343" s="217"/>
      <c r="AD343" s="217"/>
      <c r="AE343" s="217"/>
      <c r="AF343" s="217"/>
      <c r="AG343" s="217"/>
      <c r="AH343" s="217"/>
      <c r="AI343" s="94"/>
      <c r="AJ343" s="217"/>
      <c r="AK343" s="217"/>
      <c r="AL343" s="217"/>
      <c r="AM343" s="217"/>
      <c r="AN343" s="217"/>
      <c r="AO343" s="94"/>
      <c r="AP343" s="217"/>
      <c r="AQ343" s="217"/>
      <c r="AR343" s="217"/>
      <c r="AU343" s="217"/>
      <c r="AW343" s="217"/>
      <c r="AX343" s="217"/>
      <c r="BE343" s="94"/>
      <c r="BF343" s="217"/>
      <c r="BG343" s="94"/>
      <c r="BH343" s="94"/>
      <c r="BI343" s="217"/>
      <c r="BJ343" s="94"/>
      <c r="BK343" s="217"/>
      <c r="BL343" s="217"/>
      <c r="BQ343" s="96"/>
      <c r="BR343" s="96"/>
      <c r="BS343" s="96"/>
      <c r="BT343" s="96"/>
      <c r="BV343" s="96"/>
      <c r="BW343" s="96"/>
    </row>
    <row r="344" spans="2:75" x14ac:dyDescent="0.2">
      <c r="B344" s="101"/>
      <c r="I344" s="101"/>
      <c r="L344" s="101"/>
      <c r="M344" s="105"/>
      <c r="N344" s="256"/>
      <c r="O344" s="256"/>
      <c r="P344" s="256"/>
      <c r="Q344" s="256"/>
      <c r="R344" s="219"/>
      <c r="S344" s="219"/>
      <c r="T344" s="219"/>
      <c r="U344" s="219"/>
      <c r="V344" s="217"/>
      <c r="X344" s="106"/>
      <c r="Y344" s="217"/>
      <c r="Z344" s="217"/>
      <c r="AA344" s="217"/>
      <c r="AB344" s="94"/>
      <c r="AC344" s="217"/>
      <c r="AD344" s="217"/>
      <c r="AE344" s="217"/>
      <c r="AF344" s="217"/>
      <c r="AG344" s="217"/>
      <c r="AH344" s="217"/>
      <c r="AI344" s="94"/>
      <c r="AJ344" s="217"/>
      <c r="AK344" s="217"/>
      <c r="AL344" s="217"/>
      <c r="AM344" s="217"/>
      <c r="AN344" s="217"/>
      <c r="AO344" s="94"/>
      <c r="AP344" s="217"/>
      <c r="AQ344" s="217"/>
      <c r="AR344" s="217"/>
      <c r="AU344" s="217"/>
      <c r="AW344" s="217"/>
      <c r="AX344" s="217"/>
      <c r="BE344" s="94"/>
      <c r="BF344" s="217"/>
      <c r="BG344" s="94"/>
      <c r="BH344" s="94"/>
      <c r="BI344" s="217"/>
      <c r="BJ344" s="94"/>
      <c r="BK344" s="217"/>
      <c r="BL344" s="217"/>
      <c r="BQ344" s="96"/>
      <c r="BR344" s="96"/>
      <c r="BS344" s="96"/>
      <c r="BT344" s="96"/>
      <c r="BV344" s="96"/>
      <c r="BW344" s="96"/>
    </row>
    <row r="345" spans="2:75" x14ac:dyDescent="0.2">
      <c r="B345" s="101"/>
      <c r="I345" s="101"/>
      <c r="L345" s="101"/>
      <c r="M345" s="105"/>
      <c r="N345" s="256"/>
      <c r="O345" s="256"/>
      <c r="P345" s="256"/>
      <c r="Q345" s="256"/>
      <c r="R345" s="219"/>
      <c r="S345" s="219"/>
      <c r="T345" s="219"/>
      <c r="U345" s="219"/>
      <c r="V345" s="217"/>
      <c r="X345" s="106"/>
      <c r="Y345" s="217"/>
      <c r="Z345" s="217"/>
      <c r="AA345" s="217"/>
      <c r="AB345" s="94"/>
      <c r="AC345" s="217"/>
      <c r="AD345" s="217"/>
      <c r="AE345" s="217"/>
      <c r="AF345" s="217"/>
      <c r="AG345" s="217"/>
      <c r="AH345" s="217"/>
      <c r="AI345" s="94"/>
      <c r="AJ345" s="217"/>
      <c r="AK345" s="217"/>
      <c r="AL345" s="217"/>
      <c r="AM345" s="217"/>
      <c r="AN345" s="217"/>
      <c r="AO345" s="94"/>
      <c r="AP345" s="217"/>
      <c r="AQ345" s="217"/>
      <c r="AR345" s="217"/>
      <c r="AU345" s="217"/>
      <c r="AW345" s="217"/>
      <c r="AX345" s="217"/>
      <c r="BE345" s="94"/>
      <c r="BF345" s="217"/>
      <c r="BG345" s="94"/>
      <c r="BH345" s="94"/>
      <c r="BI345" s="217"/>
      <c r="BJ345" s="94"/>
      <c r="BK345" s="217"/>
      <c r="BL345" s="217"/>
      <c r="BQ345" s="96"/>
      <c r="BR345" s="96"/>
      <c r="BS345" s="96"/>
      <c r="BT345" s="96"/>
      <c r="BV345" s="96"/>
      <c r="BW345" s="96"/>
    </row>
    <row r="346" spans="2:75" x14ac:dyDescent="0.2">
      <c r="B346" s="101"/>
      <c r="I346" s="101"/>
      <c r="L346" s="101"/>
      <c r="M346" s="105"/>
      <c r="N346" s="256"/>
      <c r="O346" s="256"/>
      <c r="P346" s="256"/>
      <c r="Q346" s="256"/>
      <c r="R346" s="219"/>
      <c r="S346" s="219"/>
      <c r="T346" s="219"/>
      <c r="U346" s="219"/>
      <c r="V346" s="217"/>
      <c r="X346" s="106"/>
      <c r="Y346" s="217"/>
      <c r="Z346" s="217"/>
      <c r="AA346" s="217"/>
      <c r="AB346" s="94"/>
      <c r="AC346" s="217"/>
      <c r="AD346" s="217"/>
      <c r="AE346" s="217"/>
      <c r="AF346" s="217"/>
      <c r="AG346" s="217"/>
      <c r="AH346" s="217"/>
      <c r="AI346" s="94"/>
      <c r="AJ346" s="217"/>
      <c r="AK346" s="217"/>
      <c r="AL346" s="217"/>
      <c r="AM346" s="217"/>
      <c r="AN346" s="217"/>
      <c r="AO346" s="94"/>
      <c r="AP346" s="217"/>
      <c r="AQ346" s="217"/>
      <c r="AR346" s="217"/>
      <c r="AU346" s="217"/>
      <c r="AW346" s="217"/>
      <c r="AX346" s="217"/>
      <c r="BE346" s="94"/>
      <c r="BF346" s="217"/>
      <c r="BG346" s="94"/>
      <c r="BH346" s="94"/>
      <c r="BI346" s="217"/>
      <c r="BJ346" s="94"/>
      <c r="BK346" s="217"/>
      <c r="BL346" s="217"/>
      <c r="BQ346" s="96"/>
      <c r="BR346" s="96"/>
      <c r="BS346" s="96"/>
      <c r="BT346" s="96"/>
      <c r="BV346" s="96"/>
      <c r="BW346" s="96"/>
    </row>
    <row r="347" spans="2:75" x14ac:dyDescent="0.2">
      <c r="B347" s="101"/>
      <c r="I347" s="101"/>
      <c r="L347" s="101"/>
      <c r="M347" s="105"/>
      <c r="N347" s="256"/>
      <c r="O347" s="256"/>
      <c r="P347" s="256"/>
      <c r="Q347" s="256"/>
      <c r="R347" s="219"/>
      <c r="S347" s="219"/>
      <c r="T347" s="219"/>
      <c r="U347" s="219"/>
      <c r="V347" s="217"/>
      <c r="X347" s="106"/>
      <c r="Y347" s="217"/>
      <c r="Z347" s="217"/>
      <c r="AA347" s="217"/>
      <c r="AB347" s="94"/>
      <c r="AC347" s="217"/>
      <c r="AD347" s="217"/>
      <c r="AE347" s="217"/>
      <c r="AF347" s="217"/>
      <c r="AG347" s="217"/>
      <c r="AH347" s="217"/>
      <c r="AI347" s="94"/>
      <c r="AJ347" s="217"/>
      <c r="AK347" s="217"/>
      <c r="AL347" s="217"/>
      <c r="AM347" s="217"/>
      <c r="AN347" s="217"/>
      <c r="AO347" s="94"/>
      <c r="AP347" s="217"/>
      <c r="AQ347" s="217"/>
      <c r="AR347" s="217"/>
      <c r="AU347" s="217"/>
      <c r="AW347" s="217"/>
      <c r="AX347" s="217"/>
      <c r="BE347" s="94"/>
      <c r="BF347" s="217"/>
      <c r="BG347" s="94"/>
      <c r="BH347" s="94"/>
      <c r="BI347" s="217"/>
      <c r="BJ347" s="94"/>
      <c r="BK347" s="217"/>
      <c r="BL347" s="217"/>
      <c r="BQ347" s="96"/>
      <c r="BR347" s="96"/>
      <c r="BS347" s="96"/>
      <c r="BT347" s="96"/>
      <c r="BV347" s="96"/>
      <c r="BW347" s="96"/>
    </row>
    <row r="348" spans="2:75" x14ac:dyDescent="0.2">
      <c r="B348" s="101"/>
      <c r="I348" s="101"/>
      <c r="L348" s="101"/>
      <c r="M348" s="105"/>
      <c r="N348" s="256"/>
      <c r="O348" s="256"/>
      <c r="P348" s="256"/>
      <c r="Q348" s="256"/>
      <c r="R348" s="219"/>
      <c r="S348" s="219"/>
      <c r="T348" s="219"/>
      <c r="U348" s="219"/>
      <c r="V348" s="217"/>
      <c r="X348" s="106"/>
      <c r="Y348" s="217"/>
      <c r="Z348" s="217"/>
      <c r="AA348" s="217"/>
      <c r="AB348" s="94"/>
      <c r="AC348" s="217"/>
      <c r="AD348" s="217"/>
      <c r="AE348" s="217"/>
      <c r="AF348" s="217"/>
      <c r="AG348" s="217"/>
      <c r="AH348" s="217"/>
      <c r="AI348" s="94"/>
      <c r="AJ348" s="217"/>
      <c r="AK348" s="217"/>
      <c r="AL348" s="217"/>
      <c r="AM348" s="217"/>
      <c r="AN348" s="217"/>
      <c r="AO348" s="94"/>
      <c r="AP348" s="217"/>
      <c r="AQ348" s="217"/>
      <c r="AR348" s="217"/>
      <c r="AU348" s="217"/>
      <c r="AW348" s="217"/>
      <c r="AX348" s="217"/>
      <c r="BE348" s="94"/>
      <c r="BF348" s="217"/>
      <c r="BG348" s="94"/>
      <c r="BH348" s="94"/>
      <c r="BI348" s="217"/>
      <c r="BJ348" s="94"/>
      <c r="BK348" s="217"/>
      <c r="BL348" s="217"/>
      <c r="BQ348" s="96"/>
      <c r="BR348" s="96"/>
      <c r="BS348" s="96"/>
      <c r="BT348" s="96"/>
      <c r="BV348" s="96"/>
      <c r="BW348" s="96"/>
    </row>
    <row r="349" spans="2:75" x14ac:dyDescent="0.2">
      <c r="B349" s="101"/>
      <c r="I349" s="101"/>
      <c r="L349" s="101"/>
      <c r="M349" s="105"/>
      <c r="N349" s="256"/>
      <c r="O349" s="256"/>
      <c r="P349" s="256"/>
      <c r="Q349" s="256"/>
      <c r="R349" s="219"/>
      <c r="S349" s="219"/>
      <c r="T349" s="219"/>
      <c r="U349" s="219"/>
      <c r="V349" s="217"/>
      <c r="X349" s="106"/>
      <c r="Y349" s="217"/>
      <c r="Z349" s="217"/>
      <c r="AA349" s="217"/>
      <c r="AB349" s="94"/>
      <c r="AC349" s="217"/>
      <c r="AD349" s="217"/>
      <c r="AE349" s="217"/>
      <c r="AF349" s="217"/>
      <c r="AG349" s="217"/>
      <c r="AH349" s="217"/>
      <c r="AI349" s="94"/>
      <c r="AJ349" s="217"/>
      <c r="AK349" s="217"/>
      <c r="AL349" s="217"/>
      <c r="AM349" s="217"/>
      <c r="AN349" s="217"/>
      <c r="AO349" s="94"/>
      <c r="AP349" s="217"/>
      <c r="AQ349" s="217"/>
      <c r="AR349" s="217"/>
      <c r="AU349" s="217"/>
      <c r="AW349" s="217"/>
      <c r="AX349" s="217"/>
      <c r="BE349" s="94"/>
      <c r="BF349" s="217"/>
      <c r="BG349" s="94"/>
      <c r="BH349" s="94"/>
      <c r="BI349" s="217"/>
      <c r="BJ349" s="94"/>
      <c r="BK349" s="217"/>
      <c r="BL349" s="217"/>
      <c r="BQ349" s="96"/>
      <c r="BR349" s="96"/>
      <c r="BS349" s="96"/>
      <c r="BT349" s="96"/>
      <c r="BV349" s="96"/>
      <c r="BW349" s="96"/>
    </row>
    <row r="350" spans="2:75" x14ac:dyDescent="0.2">
      <c r="B350" s="101"/>
      <c r="I350" s="101"/>
      <c r="L350" s="101"/>
      <c r="M350" s="105"/>
      <c r="N350" s="256"/>
      <c r="O350" s="256"/>
      <c r="P350" s="256"/>
      <c r="Q350" s="256"/>
      <c r="R350" s="219"/>
      <c r="S350" s="219"/>
      <c r="T350" s="219"/>
      <c r="U350" s="219"/>
      <c r="V350" s="217"/>
      <c r="X350" s="106"/>
      <c r="Y350" s="217"/>
      <c r="Z350" s="217"/>
      <c r="AA350" s="217"/>
      <c r="AB350" s="94"/>
      <c r="AC350" s="217"/>
      <c r="AD350" s="217"/>
      <c r="AE350" s="217"/>
      <c r="AF350" s="217"/>
      <c r="AG350" s="217"/>
      <c r="AH350" s="217"/>
      <c r="AI350" s="94"/>
      <c r="AJ350" s="217"/>
      <c r="AK350" s="217"/>
      <c r="AL350" s="217"/>
      <c r="AM350" s="217"/>
      <c r="AN350" s="217"/>
      <c r="AO350" s="94"/>
      <c r="AP350" s="217"/>
      <c r="AQ350" s="217"/>
      <c r="AR350" s="217"/>
      <c r="AU350" s="217"/>
      <c r="AW350" s="217"/>
      <c r="AX350" s="217"/>
      <c r="BE350" s="94"/>
      <c r="BF350" s="217"/>
      <c r="BG350" s="94"/>
      <c r="BH350" s="94"/>
      <c r="BI350" s="217"/>
      <c r="BJ350" s="94"/>
      <c r="BK350" s="217"/>
      <c r="BL350" s="217"/>
      <c r="BQ350" s="96"/>
      <c r="BR350" s="96"/>
      <c r="BS350" s="96"/>
      <c r="BT350" s="96"/>
      <c r="BV350" s="96"/>
      <c r="BW350" s="96"/>
    </row>
    <row r="351" spans="2:75" x14ac:dyDescent="0.2">
      <c r="B351" s="101"/>
      <c r="I351" s="101"/>
      <c r="L351" s="101"/>
      <c r="M351" s="105"/>
      <c r="N351" s="256"/>
      <c r="O351" s="256"/>
      <c r="P351" s="256"/>
      <c r="Q351" s="256"/>
      <c r="R351" s="219"/>
      <c r="S351" s="219"/>
      <c r="T351" s="219"/>
      <c r="U351" s="219"/>
      <c r="V351" s="217"/>
      <c r="X351" s="106"/>
      <c r="Y351" s="217"/>
      <c r="Z351" s="217"/>
      <c r="AA351" s="217"/>
      <c r="AB351" s="94"/>
      <c r="AC351" s="217"/>
      <c r="AD351" s="217"/>
      <c r="AE351" s="217"/>
      <c r="AF351" s="217"/>
      <c r="AG351" s="217"/>
      <c r="AH351" s="217"/>
      <c r="AI351" s="94"/>
      <c r="AJ351" s="217"/>
      <c r="AK351" s="217"/>
      <c r="AL351" s="217"/>
      <c r="AM351" s="217"/>
      <c r="AN351" s="217"/>
      <c r="AO351" s="94"/>
      <c r="AP351" s="217"/>
      <c r="AQ351" s="217"/>
      <c r="AR351" s="217"/>
      <c r="AU351" s="217"/>
      <c r="AW351" s="217"/>
      <c r="AX351" s="217"/>
      <c r="BE351" s="94"/>
      <c r="BF351" s="217"/>
      <c r="BG351" s="94"/>
      <c r="BH351" s="94"/>
      <c r="BI351" s="217"/>
      <c r="BJ351" s="94"/>
      <c r="BK351" s="217"/>
      <c r="BL351" s="217"/>
      <c r="BQ351" s="96"/>
      <c r="BR351" s="96"/>
      <c r="BS351" s="96"/>
      <c r="BT351" s="96"/>
      <c r="BV351" s="96"/>
      <c r="BW351" s="96"/>
    </row>
    <row r="352" spans="2:75" x14ac:dyDescent="0.2">
      <c r="B352" s="101"/>
      <c r="I352" s="101"/>
      <c r="L352" s="101"/>
      <c r="M352" s="105"/>
      <c r="N352" s="256"/>
      <c r="O352" s="256"/>
      <c r="P352" s="256"/>
      <c r="Q352" s="256"/>
      <c r="R352" s="219"/>
      <c r="S352" s="219"/>
      <c r="T352" s="219"/>
      <c r="U352" s="219"/>
      <c r="V352" s="217"/>
      <c r="X352" s="106"/>
      <c r="Y352" s="217"/>
      <c r="Z352" s="217"/>
      <c r="AA352" s="217"/>
      <c r="AB352" s="94"/>
      <c r="AC352" s="217"/>
      <c r="AD352" s="217"/>
      <c r="AE352" s="217"/>
      <c r="AF352" s="217"/>
      <c r="AG352" s="217"/>
      <c r="AH352" s="217"/>
      <c r="AI352" s="94"/>
      <c r="AJ352" s="217"/>
      <c r="AK352" s="217"/>
      <c r="AL352" s="217"/>
      <c r="AM352" s="217"/>
      <c r="AN352" s="217"/>
      <c r="AO352" s="94"/>
      <c r="AP352" s="217"/>
      <c r="AQ352" s="217"/>
      <c r="AR352" s="217"/>
      <c r="AU352" s="217"/>
      <c r="AW352" s="217"/>
      <c r="AX352" s="217"/>
      <c r="BE352" s="94"/>
      <c r="BF352" s="217"/>
      <c r="BG352" s="94"/>
      <c r="BH352" s="94"/>
      <c r="BI352" s="217"/>
      <c r="BJ352" s="94"/>
      <c r="BK352" s="217"/>
      <c r="BL352" s="217"/>
      <c r="BQ352" s="96"/>
      <c r="BR352" s="96"/>
      <c r="BS352" s="96"/>
      <c r="BT352" s="96"/>
      <c r="BV352" s="96"/>
      <c r="BW352" s="96"/>
    </row>
    <row r="353" spans="2:75" x14ac:dyDescent="0.2">
      <c r="B353" s="101"/>
      <c r="I353" s="101"/>
      <c r="L353" s="101"/>
      <c r="M353" s="105"/>
      <c r="N353" s="256"/>
      <c r="O353" s="256"/>
      <c r="P353" s="256"/>
      <c r="Q353" s="256"/>
      <c r="R353" s="219"/>
      <c r="S353" s="219"/>
      <c r="T353" s="219"/>
      <c r="U353" s="219"/>
      <c r="V353" s="217"/>
      <c r="X353" s="106"/>
      <c r="Y353" s="217"/>
      <c r="Z353" s="217"/>
      <c r="AA353" s="217"/>
      <c r="AB353" s="94"/>
      <c r="AC353" s="217"/>
      <c r="AD353" s="217"/>
      <c r="AE353" s="217"/>
      <c r="AF353" s="217"/>
      <c r="AG353" s="217"/>
      <c r="AH353" s="217"/>
      <c r="AI353" s="94"/>
      <c r="AJ353" s="217"/>
      <c r="AK353" s="217"/>
      <c r="AL353" s="217"/>
      <c r="AM353" s="217"/>
      <c r="AN353" s="217"/>
      <c r="AO353" s="94"/>
      <c r="AP353" s="217"/>
      <c r="AQ353" s="217"/>
      <c r="AR353" s="217"/>
      <c r="AU353" s="217"/>
      <c r="AW353" s="217"/>
      <c r="AX353" s="217"/>
      <c r="BE353" s="94"/>
      <c r="BF353" s="217"/>
      <c r="BG353" s="94"/>
      <c r="BH353" s="94"/>
      <c r="BI353" s="217"/>
      <c r="BJ353" s="94"/>
      <c r="BK353" s="217"/>
      <c r="BL353" s="217"/>
      <c r="BQ353" s="96"/>
      <c r="BR353" s="96"/>
      <c r="BS353" s="96"/>
      <c r="BT353" s="96"/>
      <c r="BV353" s="96"/>
      <c r="BW353" s="96"/>
    </row>
    <row r="354" spans="2:75" x14ac:dyDescent="0.2">
      <c r="B354" s="101"/>
      <c r="I354" s="101"/>
      <c r="L354" s="101"/>
      <c r="M354" s="105"/>
      <c r="N354" s="256"/>
      <c r="O354" s="256"/>
      <c r="P354" s="256"/>
      <c r="Q354" s="256"/>
      <c r="R354" s="219"/>
      <c r="S354" s="219"/>
      <c r="T354" s="219"/>
      <c r="U354" s="219"/>
      <c r="V354" s="217"/>
      <c r="X354" s="106"/>
      <c r="Y354" s="217"/>
      <c r="Z354" s="217"/>
      <c r="AA354" s="217"/>
      <c r="AB354" s="94"/>
      <c r="AC354" s="217"/>
      <c r="AD354" s="217"/>
      <c r="AE354" s="217"/>
      <c r="AF354" s="217"/>
      <c r="AG354" s="217"/>
      <c r="AH354" s="217"/>
      <c r="AI354" s="94"/>
      <c r="AJ354" s="217"/>
      <c r="AK354" s="217"/>
      <c r="AL354" s="217"/>
      <c r="AM354" s="217"/>
      <c r="AN354" s="217"/>
      <c r="AO354" s="94"/>
      <c r="AP354" s="217"/>
      <c r="AQ354" s="217"/>
      <c r="AR354" s="217"/>
      <c r="AU354" s="217"/>
      <c r="AW354" s="217"/>
      <c r="AX354" s="217"/>
      <c r="BE354" s="94"/>
      <c r="BF354" s="217"/>
      <c r="BG354" s="94"/>
      <c r="BH354" s="94"/>
      <c r="BI354" s="217"/>
      <c r="BJ354" s="94"/>
      <c r="BK354" s="217"/>
      <c r="BL354" s="217"/>
      <c r="BQ354" s="96"/>
      <c r="BR354" s="96"/>
      <c r="BS354" s="96"/>
      <c r="BT354" s="96"/>
      <c r="BV354" s="96"/>
      <c r="BW354" s="96"/>
    </row>
    <row r="355" spans="2:75" x14ac:dyDescent="0.2">
      <c r="B355" s="101"/>
      <c r="I355" s="101"/>
      <c r="L355" s="101"/>
      <c r="M355" s="105"/>
      <c r="N355" s="256"/>
      <c r="O355" s="256"/>
      <c r="P355" s="256"/>
      <c r="Q355" s="256"/>
      <c r="R355" s="219"/>
      <c r="S355" s="219"/>
      <c r="T355" s="219"/>
      <c r="U355" s="219"/>
      <c r="V355" s="217"/>
      <c r="X355" s="106"/>
      <c r="Y355" s="217"/>
      <c r="Z355" s="217"/>
      <c r="AA355" s="217"/>
      <c r="AB355" s="94"/>
      <c r="AC355" s="217"/>
      <c r="AD355" s="217"/>
      <c r="AE355" s="217"/>
      <c r="AF355" s="217"/>
      <c r="AG355" s="217"/>
      <c r="AH355" s="217"/>
      <c r="AI355" s="94"/>
      <c r="AJ355" s="217"/>
      <c r="AK355" s="217"/>
      <c r="AL355" s="217"/>
      <c r="AM355" s="217"/>
      <c r="AN355" s="217"/>
      <c r="AO355" s="94"/>
      <c r="AP355" s="217"/>
      <c r="AQ355" s="217"/>
      <c r="AR355" s="217"/>
      <c r="AU355" s="217"/>
      <c r="AW355" s="217"/>
      <c r="AX355" s="217"/>
      <c r="BE355" s="94"/>
      <c r="BF355" s="217"/>
      <c r="BG355" s="94"/>
      <c r="BH355" s="94"/>
      <c r="BI355" s="217"/>
      <c r="BJ355" s="94"/>
      <c r="BK355" s="217"/>
      <c r="BL355" s="217"/>
      <c r="BQ355" s="96"/>
      <c r="BR355" s="96"/>
      <c r="BS355" s="96"/>
      <c r="BT355" s="96"/>
      <c r="BV355" s="96"/>
      <c r="BW355" s="96"/>
    </row>
    <row r="356" spans="2:75" x14ac:dyDescent="0.2">
      <c r="B356" s="101"/>
      <c r="I356" s="101"/>
      <c r="L356" s="101"/>
      <c r="M356" s="105"/>
      <c r="N356" s="256"/>
      <c r="O356" s="256"/>
      <c r="P356" s="256"/>
      <c r="Q356" s="256"/>
      <c r="R356" s="219"/>
      <c r="S356" s="219"/>
      <c r="T356" s="219"/>
      <c r="U356" s="219"/>
      <c r="V356" s="217"/>
      <c r="X356" s="106"/>
      <c r="Y356" s="217"/>
      <c r="Z356" s="217"/>
      <c r="AA356" s="217"/>
      <c r="AB356" s="94"/>
      <c r="AC356" s="217"/>
      <c r="AD356" s="217"/>
      <c r="AE356" s="217"/>
      <c r="AF356" s="217"/>
      <c r="AG356" s="217"/>
      <c r="AH356" s="217"/>
      <c r="AI356" s="94"/>
      <c r="AJ356" s="217"/>
      <c r="AK356" s="217"/>
      <c r="AL356" s="217"/>
      <c r="AM356" s="217"/>
      <c r="AN356" s="217"/>
      <c r="AO356" s="94"/>
      <c r="AP356" s="217"/>
      <c r="AQ356" s="217"/>
      <c r="AR356" s="217"/>
      <c r="AU356" s="217"/>
      <c r="AW356" s="217"/>
      <c r="AX356" s="217"/>
      <c r="BE356" s="94"/>
      <c r="BF356" s="217"/>
      <c r="BG356" s="94"/>
      <c r="BH356" s="94"/>
      <c r="BI356" s="217"/>
      <c r="BJ356" s="94"/>
      <c r="BK356" s="217"/>
      <c r="BL356" s="217"/>
      <c r="BQ356" s="96"/>
      <c r="BR356" s="96"/>
      <c r="BS356" s="96"/>
      <c r="BT356" s="96"/>
      <c r="BV356" s="96"/>
      <c r="BW356" s="96"/>
    </row>
    <row r="357" spans="2:75" x14ac:dyDescent="0.2">
      <c r="B357" s="101"/>
      <c r="I357" s="101"/>
      <c r="L357" s="101"/>
      <c r="M357" s="105"/>
      <c r="N357" s="256"/>
      <c r="O357" s="256"/>
      <c r="P357" s="256"/>
      <c r="Q357" s="256"/>
      <c r="R357" s="219"/>
      <c r="S357" s="219"/>
      <c r="T357" s="219"/>
      <c r="U357" s="219"/>
      <c r="V357" s="217"/>
      <c r="X357" s="106"/>
      <c r="Y357" s="217"/>
      <c r="Z357" s="217"/>
      <c r="AA357" s="217"/>
      <c r="AB357" s="94"/>
      <c r="AC357" s="217"/>
      <c r="AD357" s="217"/>
      <c r="AE357" s="217"/>
      <c r="AF357" s="217"/>
      <c r="AG357" s="217"/>
      <c r="AH357" s="217"/>
      <c r="AI357" s="94"/>
      <c r="AJ357" s="217"/>
      <c r="AK357" s="217"/>
      <c r="AL357" s="217"/>
      <c r="AM357" s="217"/>
      <c r="AN357" s="217"/>
      <c r="AO357" s="94"/>
      <c r="AP357" s="217"/>
      <c r="AQ357" s="217"/>
      <c r="AR357" s="217"/>
      <c r="AU357" s="217"/>
      <c r="AW357" s="217"/>
      <c r="AX357" s="217"/>
      <c r="BE357" s="94"/>
      <c r="BF357" s="217"/>
      <c r="BG357" s="94"/>
      <c r="BH357" s="94"/>
      <c r="BI357" s="217"/>
      <c r="BJ357" s="94"/>
      <c r="BK357" s="217"/>
      <c r="BL357" s="217"/>
      <c r="BQ357" s="96"/>
      <c r="BR357" s="96"/>
      <c r="BS357" s="96"/>
      <c r="BT357" s="96"/>
      <c r="BV357" s="96"/>
      <c r="BW357" s="96"/>
    </row>
    <row r="358" spans="2:75" x14ac:dyDescent="0.2">
      <c r="B358" s="101"/>
      <c r="I358" s="101"/>
      <c r="L358" s="101"/>
      <c r="M358" s="105"/>
      <c r="N358" s="256"/>
      <c r="O358" s="256"/>
      <c r="P358" s="256"/>
      <c r="Q358" s="256"/>
      <c r="R358" s="219"/>
      <c r="S358" s="219"/>
      <c r="T358" s="219"/>
      <c r="U358" s="219"/>
      <c r="V358" s="217"/>
      <c r="X358" s="106"/>
      <c r="Y358" s="217"/>
      <c r="Z358" s="217"/>
      <c r="AA358" s="217"/>
      <c r="AB358" s="94"/>
      <c r="AC358" s="217"/>
      <c r="AD358" s="217"/>
      <c r="AE358" s="217"/>
      <c r="AF358" s="217"/>
      <c r="AG358" s="217"/>
      <c r="AH358" s="217"/>
      <c r="AI358" s="94"/>
      <c r="AJ358" s="217"/>
      <c r="AK358" s="217"/>
      <c r="AL358" s="217"/>
      <c r="AM358" s="217"/>
      <c r="AN358" s="217"/>
      <c r="AO358" s="94"/>
      <c r="AP358" s="217"/>
      <c r="AQ358" s="217"/>
      <c r="AR358" s="217"/>
      <c r="AU358" s="217"/>
      <c r="AW358" s="217"/>
      <c r="AX358" s="217"/>
      <c r="BE358" s="94"/>
      <c r="BF358" s="217"/>
      <c r="BG358" s="94"/>
      <c r="BH358" s="94"/>
      <c r="BI358" s="217"/>
      <c r="BJ358" s="94"/>
      <c r="BK358" s="217"/>
      <c r="BL358" s="217"/>
      <c r="BQ358" s="96"/>
      <c r="BR358" s="96"/>
      <c r="BS358" s="96"/>
      <c r="BT358" s="96"/>
      <c r="BV358" s="96"/>
      <c r="BW358" s="96"/>
    </row>
    <row r="359" spans="2:75" x14ac:dyDescent="0.2">
      <c r="B359" s="101"/>
      <c r="I359" s="101"/>
      <c r="L359" s="101"/>
      <c r="M359" s="105"/>
      <c r="N359" s="256"/>
      <c r="O359" s="256"/>
      <c r="P359" s="256"/>
      <c r="Q359" s="256"/>
      <c r="R359" s="219"/>
      <c r="S359" s="219"/>
      <c r="T359" s="219"/>
      <c r="U359" s="219"/>
      <c r="V359" s="217"/>
      <c r="X359" s="106"/>
      <c r="Y359" s="217"/>
      <c r="Z359" s="217"/>
      <c r="AA359" s="217"/>
      <c r="AB359" s="94"/>
      <c r="AC359" s="217"/>
      <c r="AD359" s="217"/>
      <c r="AE359" s="217"/>
      <c r="AF359" s="217"/>
      <c r="AG359" s="217"/>
      <c r="AH359" s="217"/>
      <c r="AI359" s="94"/>
      <c r="AJ359" s="217"/>
      <c r="AK359" s="217"/>
      <c r="AL359" s="217"/>
      <c r="AM359" s="217"/>
      <c r="AN359" s="217"/>
      <c r="AO359" s="94"/>
      <c r="AP359" s="217"/>
      <c r="AQ359" s="217"/>
      <c r="AR359" s="217"/>
      <c r="AU359" s="217"/>
      <c r="AW359" s="217"/>
      <c r="AX359" s="217"/>
      <c r="BE359" s="94"/>
      <c r="BF359" s="217"/>
      <c r="BG359" s="94"/>
      <c r="BH359" s="94"/>
      <c r="BI359" s="217"/>
      <c r="BJ359" s="94"/>
      <c r="BK359" s="217"/>
      <c r="BL359" s="217"/>
      <c r="BQ359" s="96"/>
      <c r="BR359" s="96"/>
      <c r="BS359" s="96"/>
      <c r="BT359" s="96"/>
      <c r="BV359" s="96"/>
      <c r="BW359" s="96"/>
    </row>
    <row r="360" spans="2:75" x14ac:dyDescent="0.2">
      <c r="B360" s="101"/>
      <c r="I360" s="101"/>
      <c r="L360" s="101"/>
      <c r="M360" s="105"/>
      <c r="N360" s="256"/>
      <c r="O360" s="256"/>
      <c r="P360" s="256"/>
      <c r="Q360" s="256"/>
      <c r="R360" s="219"/>
      <c r="S360" s="219"/>
      <c r="T360" s="219"/>
      <c r="U360" s="219"/>
      <c r="V360" s="217"/>
      <c r="X360" s="106"/>
      <c r="Y360" s="217"/>
      <c r="Z360" s="217"/>
      <c r="AA360" s="217"/>
      <c r="AB360" s="94"/>
      <c r="AC360" s="217"/>
      <c r="AD360" s="217"/>
      <c r="AE360" s="217"/>
      <c r="AF360" s="217"/>
      <c r="AG360" s="217"/>
      <c r="AH360" s="217"/>
      <c r="AI360" s="94"/>
      <c r="AJ360" s="217"/>
      <c r="AK360" s="217"/>
      <c r="AL360" s="217"/>
      <c r="AM360" s="217"/>
      <c r="AN360" s="217"/>
      <c r="AO360" s="94"/>
      <c r="AP360" s="217"/>
      <c r="AQ360" s="217"/>
      <c r="AR360" s="217"/>
      <c r="AU360" s="217"/>
      <c r="AW360" s="217"/>
      <c r="AX360" s="217"/>
      <c r="BE360" s="94"/>
      <c r="BF360" s="217"/>
      <c r="BG360" s="94"/>
      <c r="BH360" s="94"/>
      <c r="BI360" s="217"/>
      <c r="BJ360" s="94"/>
      <c r="BK360" s="217"/>
      <c r="BL360" s="217"/>
      <c r="BQ360" s="96"/>
      <c r="BR360" s="96"/>
      <c r="BS360" s="96"/>
      <c r="BT360" s="96"/>
      <c r="BV360" s="96"/>
      <c r="BW360" s="96"/>
    </row>
    <row r="361" spans="2:75" x14ac:dyDescent="0.2">
      <c r="B361" s="101"/>
      <c r="I361" s="101"/>
      <c r="L361" s="101"/>
      <c r="M361" s="105"/>
      <c r="N361" s="256"/>
      <c r="O361" s="256"/>
      <c r="P361" s="256"/>
      <c r="Q361" s="256"/>
      <c r="R361" s="219"/>
      <c r="S361" s="219"/>
      <c r="T361" s="219"/>
      <c r="U361" s="219"/>
      <c r="V361" s="217"/>
      <c r="X361" s="106"/>
      <c r="Y361" s="217"/>
      <c r="Z361" s="217"/>
      <c r="AA361" s="217"/>
      <c r="AB361" s="94"/>
      <c r="AC361" s="217"/>
      <c r="AD361" s="217"/>
      <c r="AE361" s="217"/>
      <c r="AF361" s="217"/>
      <c r="AG361" s="217"/>
      <c r="AH361" s="217"/>
      <c r="AI361" s="94"/>
      <c r="AJ361" s="217"/>
      <c r="AK361" s="217"/>
      <c r="AL361" s="217"/>
      <c r="AM361" s="217"/>
      <c r="AN361" s="217"/>
      <c r="AO361" s="94"/>
      <c r="AP361" s="217"/>
      <c r="AQ361" s="217"/>
      <c r="AR361" s="217"/>
      <c r="AU361" s="217"/>
      <c r="AW361" s="217"/>
      <c r="AX361" s="217"/>
      <c r="BE361" s="94"/>
      <c r="BF361" s="217"/>
      <c r="BG361" s="94"/>
      <c r="BH361" s="94"/>
      <c r="BI361" s="217"/>
      <c r="BJ361" s="94"/>
      <c r="BK361" s="217"/>
      <c r="BL361" s="217"/>
      <c r="BQ361" s="96"/>
      <c r="BR361" s="96"/>
      <c r="BS361" s="96"/>
      <c r="BT361" s="96"/>
      <c r="BV361" s="96"/>
      <c r="BW361" s="96"/>
    </row>
    <row r="362" spans="2:75" x14ac:dyDescent="0.2">
      <c r="B362" s="101"/>
      <c r="I362" s="101"/>
      <c r="L362" s="101"/>
      <c r="M362" s="105"/>
      <c r="N362" s="256"/>
      <c r="O362" s="256"/>
      <c r="P362" s="256"/>
      <c r="Q362" s="256"/>
      <c r="R362" s="219"/>
      <c r="S362" s="219"/>
      <c r="T362" s="219"/>
      <c r="U362" s="219"/>
      <c r="V362" s="217"/>
      <c r="X362" s="106"/>
      <c r="Y362" s="217"/>
      <c r="Z362" s="217"/>
      <c r="AA362" s="217"/>
      <c r="AB362" s="94"/>
      <c r="AC362" s="217"/>
      <c r="AD362" s="217"/>
      <c r="AE362" s="217"/>
      <c r="AF362" s="217"/>
      <c r="AG362" s="217"/>
      <c r="AH362" s="217"/>
      <c r="AI362" s="94"/>
      <c r="AJ362" s="217"/>
      <c r="AK362" s="217"/>
      <c r="AL362" s="217"/>
      <c r="AM362" s="217"/>
      <c r="AN362" s="217"/>
      <c r="AO362" s="94"/>
      <c r="AP362" s="217"/>
      <c r="AQ362" s="217"/>
      <c r="AR362" s="217"/>
      <c r="AU362" s="217"/>
      <c r="AW362" s="217"/>
      <c r="AX362" s="217"/>
      <c r="BE362" s="94"/>
      <c r="BF362" s="217"/>
      <c r="BG362" s="94"/>
      <c r="BH362" s="94"/>
      <c r="BI362" s="217"/>
      <c r="BJ362" s="94"/>
      <c r="BK362" s="217"/>
      <c r="BL362" s="217"/>
      <c r="BQ362" s="96"/>
      <c r="BR362" s="96"/>
      <c r="BS362" s="96"/>
      <c r="BT362" s="96"/>
      <c r="BV362" s="96"/>
      <c r="BW362" s="96"/>
    </row>
    <row r="363" spans="2:75" x14ac:dyDescent="0.2">
      <c r="B363" s="101"/>
      <c r="I363" s="101"/>
      <c r="L363" s="101"/>
      <c r="M363" s="105"/>
      <c r="N363" s="256"/>
      <c r="O363" s="256"/>
      <c r="P363" s="256"/>
      <c r="Q363" s="256"/>
      <c r="R363" s="219"/>
      <c r="S363" s="219"/>
      <c r="T363" s="219"/>
      <c r="U363" s="219"/>
      <c r="V363" s="217"/>
      <c r="X363" s="106"/>
      <c r="Y363" s="217"/>
      <c r="Z363" s="217"/>
      <c r="AA363" s="217"/>
      <c r="AB363" s="94"/>
      <c r="AC363" s="217"/>
      <c r="AD363" s="217"/>
      <c r="AE363" s="217"/>
      <c r="AF363" s="217"/>
      <c r="AG363" s="217"/>
      <c r="AH363" s="217"/>
      <c r="AI363" s="94"/>
      <c r="AJ363" s="217"/>
      <c r="AK363" s="217"/>
      <c r="AL363" s="217"/>
      <c r="AM363" s="217"/>
      <c r="AN363" s="217"/>
      <c r="AO363" s="94"/>
      <c r="AP363" s="217"/>
      <c r="AQ363" s="217"/>
      <c r="AR363" s="217"/>
      <c r="AU363" s="217"/>
      <c r="AW363" s="217"/>
      <c r="AX363" s="217"/>
      <c r="BE363" s="94"/>
      <c r="BF363" s="217"/>
      <c r="BG363" s="94"/>
      <c r="BH363" s="94"/>
      <c r="BI363" s="217"/>
      <c r="BJ363" s="94"/>
      <c r="BK363" s="217"/>
      <c r="BL363" s="217"/>
      <c r="BQ363" s="96"/>
      <c r="BR363" s="96"/>
      <c r="BS363" s="96"/>
      <c r="BT363" s="96"/>
      <c r="BV363" s="96"/>
      <c r="BW363" s="96"/>
    </row>
    <row r="364" spans="2:75" x14ac:dyDescent="0.2">
      <c r="B364" s="101"/>
      <c r="I364" s="101"/>
      <c r="L364" s="101"/>
      <c r="M364" s="105"/>
      <c r="N364" s="256"/>
      <c r="O364" s="256"/>
      <c r="P364" s="256"/>
      <c r="Q364" s="256"/>
      <c r="R364" s="219"/>
      <c r="S364" s="219"/>
      <c r="T364" s="219"/>
      <c r="U364" s="219"/>
      <c r="V364" s="217"/>
      <c r="X364" s="106"/>
      <c r="Y364" s="217"/>
      <c r="Z364" s="217"/>
      <c r="AA364" s="217"/>
      <c r="AB364" s="94"/>
      <c r="AC364" s="217"/>
      <c r="AD364" s="217"/>
      <c r="AE364" s="217"/>
      <c r="AF364" s="217"/>
      <c r="AG364" s="217"/>
      <c r="AH364" s="217"/>
      <c r="AI364" s="94"/>
      <c r="AJ364" s="217"/>
      <c r="AK364" s="217"/>
      <c r="AL364" s="217"/>
      <c r="AM364" s="217"/>
      <c r="AN364" s="217"/>
      <c r="AO364" s="94"/>
      <c r="AP364" s="217"/>
      <c r="AQ364" s="217"/>
      <c r="AR364" s="217"/>
      <c r="AU364" s="217"/>
      <c r="AW364" s="217"/>
      <c r="AX364" s="217"/>
      <c r="BE364" s="94"/>
      <c r="BF364" s="217"/>
      <c r="BG364" s="94"/>
      <c r="BH364" s="94"/>
      <c r="BI364" s="217"/>
      <c r="BJ364" s="94"/>
      <c r="BK364" s="217"/>
      <c r="BL364" s="217"/>
      <c r="BQ364" s="96"/>
      <c r="BR364" s="96"/>
      <c r="BS364" s="96"/>
      <c r="BT364" s="96"/>
      <c r="BV364" s="96"/>
      <c r="BW364" s="96"/>
    </row>
    <row r="365" spans="2:75" x14ac:dyDescent="0.2">
      <c r="B365" s="101"/>
      <c r="I365" s="101"/>
      <c r="L365" s="101"/>
      <c r="M365" s="105"/>
      <c r="N365" s="256"/>
      <c r="O365" s="256"/>
      <c r="P365" s="256"/>
      <c r="Q365" s="256"/>
      <c r="R365" s="219"/>
      <c r="S365" s="219"/>
      <c r="T365" s="219"/>
      <c r="U365" s="219"/>
      <c r="V365" s="217"/>
      <c r="X365" s="106"/>
      <c r="Y365" s="217"/>
      <c r="Z365" s="217"/>
      <c r="AA365" s="217"/>
      <c r="AB365" s="94"/>
      <c r="AC365" s="217"/>
      <c r="AD365" s="217"/>
      <c r="AE365" s="217"/>
      <c r="AF365" s="217"/>
      <c r="AG365" s="217"/>
      <c r="AH365" s="217"/>
      <c r="AI365" s="94"/>
      <c r="AJ365" s="217"/>
      <c r="AK365" s="217"/>
      <c r="AL365" s="217"/>
      <c r="AM365" s="217"/>
      <c r="AN365" s="217"/>
      <c r="AO365" s="94"/>
      <c r="AP365" s="217"/>
      <c r="AQ365" s="217"/>
      <c r="AR365" s="217"/>
      <c r="AU365" s="217"/>
      <c r="AW365" s="217"/>
      <c r="AX365" s="217"/>
      <c r="BE365" s="94"/>
      <c r="BF365" s="217"/>
      <c r="BG365" s="94"/>
      <c r="BH365" s="94"/>
      <c r="BI365" s="217"/>
      <c r="BJ365" s="94"/>
      <c r="BK365" s="217"/>
      <c r="BL365" s="217"/>
      <c r="BQ365" s="96"/>
      <c r="BR365" s="96"/>
      <c r="BS365" s="96"/>
      <c r="BT365" s="96"/>
      <c r="BV365" s="96"/>
      <c r="BW365" s="96"/>
    </row>
    <row r="366" spans="2:75" x14ac:dyDescent="0.2">
      <c r="B366" s="101"/>
      <c r="I366" s="101"/>
      <c r="L366" s="101"/>
      <c r="M366" s="105"/>
      <c r="N366" s="256"/>
      <c r="O366" s="256"/>
      <c r="P366" s="256"/>
      <c r="Q366" s="256"/>
      <c r="R366" s="219"/>
      <c r="S366" s="219"/>
      <c r="T366" s="219"/>
      <c r="U366" s="219"/>
      <c r="V366" s="217"/>
      <c r="X366" s="106"/>
      <c r="Y366" s="217"/>
      <c r="Z366" s="217"/>
      <c r="AA366" s="217"/>
      <c r="AB366" s="94"/>
      <c r="AC366" s="217"/>
      <c r="AD366" s="217"/>
      <c r="AE366" s="217"/>
      <c r="AF366" s="217"/>
      <c r="AG366" s="217"/>
      <c r="AH366" s="217"/>
      <c r="AI366" s="94"/>
      <c r="AJ366" s="217"/>
      <c r="AK366" s="217"/>
      <c r="AL366" s="217"/>
      <c r="AM366" s="217"/>
      <c r="AN366" s="217"/>
      <c r="AO366" s="94"/>
      <c r="AP366" s="217"/>
      <c r="AQ366" s="217"/>
      <c r="AR366" s="217"/>
      <c r="AU366" s="217"/>
      <c r="AW366" s="217"/>
      <c r="AX366" s="217"/>
      <c r="BE366" s="94"/>
      <c r="BF366" s="217"/>
      <c r="BG366" s="94"/>
      <c r="BH366" s="94"/>
      <c r="BI366" s="217"/>
      <c r="BJ366" s="94"/>
      <c r="BK366" s="217"/>
      <c r="BL366" s="217"/>
      <c r="BQ366" s="96"/>
      <c r="BR366" s="96"/>
      <c r="BS366" s="96"/>
      <c r="BT366" s="96"/>
      <c r="BV366" s="96"/>
      <c r="BW366" s="96"/>
    </row>
    <row r="367" spans="2:75" x14ac:dyDescent="0.2">
      <c r="B367" s="101"/>
      <c r="I367" s="101"/>
      <c r="L367" s="101"/>
      <c r="M367" s="105"/>
      <c r="N367" s="256"/>
      <c r="O367" s="256"/>
      <c r="P367" s="256"/>
      <c r="Q367" s="256"/>
      <c r="R367" s="219"/>
      <c r="S367" s="219"/>
      <c r="T367" s="219"/>
      <c r="U367" s="219"/>
      <c r="V367" s="217"/>
      <c r="X367" s="106"/>
      <c r="Y367" s="217"/>
      <c r="Z367" s="217"/>
      <c r="AA367" s="217"/>
      <c r="AB367" s="94"/>
      <c r="AC367" s="217"/>
      <c r="AD367" s="217"/>
      <c r="AE367" s="217"/>
      <c r="AF367" s="217"/>
      <c r="AG367" s="217"/>
      <c r="AH367" s="217"/>
      <c r="AI367" s="94"/>
      <c r="AJ367" s="217"/>
      <c r="AK367" s="217"/>
      <c r="AL367" s="217"/>
      <c r="AM367" s="217"/>
      <c r="AN367" s="217"/>
      <c r="AO367" s="94"/>
      <c r="AP367" s="217"/>
      <c r="AQ367" s="217"/>
      <c r="AR367" s="217"/>
      <c r="AU367" s="217"/>
      <c r="AW367" s="217"/>
      <c r="AX367" s="217"/>
      <c r="BE367" s="94"/>
      <c r="BF367" s="217"/>
      <c r="BG367" s="94"/>
      <c r="BH367" s="94"/>
      <c r="BI367" s="217"/>
      <c r="BJ367" s="94"/>
      <c r="BK367" s="217"/>
      <c r="BL367" s="217"/>
      <c r="BQ367" s="96"/>
      <c r="BR367" s="96"/>
      <c r="BS367" s="96"/>
      <c r="BT367" s="96"/>
      <c r="BV367" s="96"/>
      <c r="BW367" s="96"/>
    </row>
    <row r="368" spans="2:75" x14ac:dyDescent="0.2">
      <c r="B368" s="101"/>
      <c r="I368" s="101"/>
      <c r="L368" s="101"/>
      <c r="M368" s="105"/>
      <c r="N368" s="256"/>
      <c r="O368" s="256"/>
      <c r="P368" s="256"/>
      <c r="Q368" s="256"/>
      <c r="R368" s="219"/>
      <c r="S368" s="219"/>
      <c r="T368" s="219"/>
      <c r="U368" s="219"/>
      <c r="V368" s="217"/>
      <c r="X368" s="106"/>
      <c r="Y368" s="217"/>
      <c r="Z368" s="217"/>
      <c r="AA368" s="217"/>
      <c r="AB368" s="94"/>
      <c r="AC368" s="217"/>
      <c r="AD368" s="217"/>
      <c r="AE368" s="217"/>
      <c r="AF368" s="217"/>
      <c r="AG368" s="217"/>
      <c r="AH368" s="217"/>
      <c r="AI368" s="94"/>
      <c r="AJ368" s="217"/>
      <c r="AK368" s="217"/>
      <c r="AL368" s="217"/>
      <c r="AM368" s="217"/>
      <c r="AN368" s="217"/>
      <c r="AO368" s="94"/>
      <c r="AP368" s="217"/>
      <c r="AQ368" s="217"/>
      <c r="AR368" s="217"/>
      <c r="AU368" s="217"/>
      <c r="AW368" s="217"/>
      <c r="AX368" s="217"/>
      <c r="BE368" s="94"/>
      <c r="BF368" s="217"/>
      <c r="BG368" s="94"/>
      <c r="BH368" s="94"/>
      <c r="BI368" s="217"/>
      <c r="BJ368" s="94"/>
      <c r="BK368" s="217"/>
      <c r="BL368" s="217"/>
      <c r="BQ368" s="96"/>
      <c r="BR368" s="96"/>
      <c r="BS368" s="96"/>
      <c r="BT368" s="96"/>
      <c r="BV368" s="96"/>
      <c r="BW368" s="96"/>
    </row>
    <row r="369" spans="2:75" x14ac:dyDescent="0.2">
      <c r="B369" s="101"/>
      <c r="I369" s="101"/>
      <c r="L369" s="101"/>
      <c r="M369" s="105"/>
      <c r="N369" s="256"/>
      <c r="O369" s="256"/>
      <c r="P369" s="256"/>
      <c r="Q369" s="256"/>
      <c r="R369" s="219"/>
      <c r="S369" s="219"/>
      <c r="T369" s="219"/>
      <c r="U369" s="219"/>
      <c r="V369" s="217"/>
      <c r="X369" s="106"/>
      <c r="Y369" s="217"/>
      <c r="Z369" s="217"/>
      <c r="AA369" s="217"/>
      <c r="AB369" s="94"/>
      <c r="AC369" s="217"/>
      <c r="AD369" s="217"/>
      <c r="AE369" s="217"/>
      <c r="AF369" s="217"/>
      <c r="AG369" s="217"/>
      <c r="AH369" s="217"/>
      <c r="AI369" s="94"/>
      <c r="AJ369" s="217"/>
      <c r="AK369" s="217"/>
      <c r="AL369" s="217"/>
      <c r="AM369" s="217"/>
      <c r="AN369" s="217"/>
      <c r="AO369" s="94"/>
      <c r="AP369" s="217"/>
      <c r="AQ369" s="217"/>
      <c r="AR369" s="217"/>
      <c r="AU369" s="217"/>
      <c r="AW369" s="217"/>
      <c r="AX369" s="217"/>
      <c r="BE369" s="94"/>
      <c r="BF369" s="217"/>
      <c r="BG369" s="94"/>
      <c r="BH369" s="94"/>
      <c r="BI369" s="217"/>
      <c r="BJ369" s="94"/>
      <c r="BK369" s="217"/>
      <c r="BL369" s="217"/>
      <c r="BQ369" s="96"/>
      <c r="BR369" s="96"/>
      <c r="BS369" s="96"/>
      <c r="BT369" s="96"/>
      <c r="BV369" s="96"/>
      <c r="BW369" s="96"/>
    </row>
    <row r="370" spans="2:75" x14ac:dyDescent="0.2">
      <c r="B370" s="101"/>
      <c r="I370" s="101"/>
      <c r="L370" s="101"/>
      <c r="M370" s="105"/>
      <c r="N370" s="256"/>
      <c r="O370" s="256"/>
      <c r="P370" s="256"/>
      <c r="Q370" s="256"/>
      <c r="R370" s="219"/>
      <c r="S370" s="219"/>
      <c r="T370" s="219"/>
      <c r="U370" s="219"/>
      <c r="V370" s="217"/>
      <c r="X370" s="106"/>
      <c r="Y370" s="217"/>
      <c r="Z370" s="217"/>
      <c r="AA370" s="217"/>
      <c r="AB370" s="94"/>
      <c r="AC370" s="217"/>
      <c r="AD370" s="217"/>
      <c r="AE370" s="217"/>
      <c r="AF370" s="217"/>
      <c r="AG370" s="217"/>
      <c r="AH370" s="217"/>
      <c r="AI370" s="94"/>
      <c r="AJ370" s="217"/>
      <c r="AK370" s="217"/>
      <c r="AL370" s="217"/>
      <c r="AM370" s="217"/>
      <c r="AN370" s="217"/>
      <c r="AO370" s="94"/>
      <c r="AP370" s="217"/>
      <c r="AQ370" s="217"/>
      <c r="AR370" s="217"/>
      <c r="AU370" s="217"/>
      <c r="AW370" s="217"/>
      <c r="AX370" s="217"/>
      <c r="BE370" s="94"/>
      <c r="BF370" s="217"/>
      <c r="BG370" s="94"/>
      <c r="BH370" s="94"/>
      <c r="BI370" s="217"/>
      <c r="BJ370" s="94"/>
      <c r="BK370" s="217"/>
      <c r="BL370" s="217"/>
      <c r="BQ370" s="96"/>
      <c r="BR370" s="96"/>
      <c r="BS370" s="96"/>
      <c r="BT370" s="96"/>
      <c r="BV370" s="96"/>
      <c r="BW370" s="96"/>
    </row>
    <row r="371" spans="2:75" x14ac:dyDescent="0.2">
      <c r="B371" s="101"/>
      <c r="I371" s="101"/>
      <c r="L371" s="101"/>
      <c r="M371" s="105"/>
      <c r="N371" s="256"/>
      <c r="O371" s="256"/>
      <c r="P371" s="256"/>
      <c r="Q371" s="256"/>
      <c r="R371" s="219"/>
      <c r="S371" s="219"/>
      <c r="T371" s="219"/>
      <c r="U371" s="219"/>
      <c r="V371" s="217"/>
      <c r="X371" s="106"/>
      <c r="Y371" s="217"/>
      <c r="Z371" s="217"/>
      <c r="AA371" s="217"/>
      <c r="AB371" s="94"/>
      <c r="AC371" s="217"/>
      <c r="AD371" s="217"/>
      <c r="AE371" s="217"/>
      <c r="AF371" s="217"/>
      <c r="AG371" s="217"/>
      <c r="AH371" s="217"/>
      <c r="AI371" s="94"/>
      <c r="AJ371" s="217"/>
      <c r="AK371" s="217"/>
      <c r="AL371" s="217"/>
      <c r="AM371" s="217"/>
      <c r="AN371" s="217"/>
      <c r="AO371" s="94"/>
      <c r="AP371" s="217"/>
      <c r="AQ371" s="217"/>
      <c r="AR371" s="217"/>
      <c r="AU371" s="217"/>
      <c r="AW371" s="217"/>
      <c r="AX371" s="217"/>
      <c r="BE371" s="94"/>
      <c r="BF371" s="217"/>
      <c r="BG371" s="94"/>
      <c r="BH371" s="94"/>
      <c r="BI371" s="217"/>
      <c r="BJ371" s="94"/>
      <c r="BK371" s="217"/>
      <c r="BL371" s="217"/>
      <c r="BQ371" s="96"/>
      <c r="BR371" s="96"/>
      <c r="BS371" s="96"/>
      <c r="BT371" s="96"/>
      <c r="BV371" s="96"/>
      <c r="BW371" s="96"/>
    </row>
    <row r="372" spans="2:75" x14ac:dyDescent="0.2">
      <c r="B372" s="101"/>
      <c r="I372" s="101"/>
      <c r="L372" s="101"/>
      <c r="M372" s="105"/>
      <c r="N372" s="256"/>
      <c r="O372" s="256"/>
      <c r="P372" s="256"/>
      <c r="Q372" s="256"/>
      <c r="R372" s="219"/>
      <c r="S372" s="219"/>
      <c r="T372" s="219"/>
      <c r="U372" s="219"/>
      <c r="V372" s="217"/>
      <c r="X372" s="106"/>
      <c r="Y372" s="217"/>
      <c r="Z372" s="217"/>
      <c r="AA372" s="217"/>
      <c r="AB372" s="94"/>
      <c r="AC372" s="217"/>
      <c r="AD372" s="217"/>
      <c r="AE372" s="217"/>
      <c r="AF372" s="217"/>
      <c r="AG372" s="217"/>
      <c r="AH372" s="217"/>
      <c r="AI372" s="94"/>
      <c r="AJ372" s="217"/>
      <c r="AK372" s="217"/>
      <c r="AL372" s="217"/>
      <c r="AM372" s="217"/>
      <c r="AN372" s="217"/>
      <c r="AO372" s="94"/>
      <c r="AP372" s="217"/>
      <c r="AQ372" s="217"/>
      <c r="AR372" s="217"/>
      <c r="AU372" s="217"/>
      <c r="AW372" s="217"/>
      <c r="AX372" s="217"/>
      <c r="BE372" s="94"/>
      <c r="BF372" s="217"/>
      <c r="BG372" s="94"/>
      <c r="BH372" s="94"/>
      <c r="BI372" s="217"/>
      <c r="BJ372" s="94"/>
      <c r="BK372" s="217"/>
      <c r="BL372" s="217"/>
      <c r="BQ372" s="96"/>
      <c r="BR372" s="96"/>
      <c r="BS372" s="96"/>
      <c r="BT372" s="96"/>
      <c r="BV372" s="96"/>
      <c r="BW372" s="96"/>
    </row>
    <row r="373" spans="2:75" x14ac:dyDescent="0.2">
      <c r="B373" s="101"/>
      <c r="I373" s="101"/>
      <c r="L373" s="101"/>
      <c r="M373" s="105"/>
      <c r="N373" s="256"/>
      <c r="O373" s="256"/>
      <c r="P373" s="256"/>
      <c r="Q373" s="256"/>
      <c r="R373" s="219"/>
      <c r="S373" s="219"/>
      <c r="T373" s="219"/>
      <c r="U373" s="219"/>
      <c r="V373" s="217"/>
      <c r="X373" s="106"/>
      <c r="Y373" s="217"/>
      <c r="Z373" s="217"/>
      <c r="AA373" s="217"/>
      <c r="AB373" s="94"/>
      <c r="AC373" s="217"/>
      <c r="AD373" s="217"/>
      <c r="AE373" s="217"/>
      <c r="AF373" s="217"/>
      <c r="AG373" s="217"/>
      <c r="AH373" s="217"/>
      <c r="AI373" s="94"/>
      <c r="AJ373" s="217"/>
      <c r="AK373" s="217"/>
      <c r="AL373" s="217"/>
      <c r="AM373" s="217"/>
      <c r="AN373" s="217"/>
      <c r="AO373" s="94"/>
      <c r="AP373" s="217"/>
      <c r="AQ373" s="217"/>
      <c r="AR373" s="217"/>
      <c r="AU373" s="217"/>
      <c r="AW373" s="217"/>
      <c r="AX373" s="217"/>
      <c r="BE373" s="94"/>
      <c r="BF373" s="217"/>
      <c r="BG373" s="94"/>
      <c r="BH373" s="94"/>
      <c r="BI373" s="217"/>
      <c r="BJ373" s="94"/>
      <c r="BK373" s="217"/>
      <c r="BL373" s="217"/>
      <c r="BQ373" s="96"/>
      <c r="BR373" s="96"/>
      <c r="BS373" s="96"/>
      <c r="BT373" s="96"/>
      <c r="BV373" s="96"/>
      <c r="BW373" s="96"/>
    </row>
    <row r="374" spans="2:75" x14ac:dyDescent="0.2">
      <c r="B374" s="101"/>
      <c r="I374" s="101"/>
      <c r="L374" s="101"/>
      <c r="M374" s="105"/>
      <c r="N374" s="256"/>
      <c r="O374" s="256"/>
      <c r="P374" s="256"/>
      <c r="Q374" s="256"/>
      <c r="R374" s="219"/>
      <c r="S374" s="219"/>
      <c r="T374" s="219"/>
      <c r="U374" s="219"/>
      <c r="V374" s="217"/>
      <c r="X374" s="106"/>
      <c r="Y374" s="217"/>
      <c r="Z374" s="217"/>
      <c r="AA374" s="217"/>
      <c r="AB374" s="94"/>
      <c r="AC374" s="217"/>
      <c r="AD374" s="217"/>
      <c r="AE374" s="217"/>
      <c r="AF374" s="217"/>
      <c r="AG374" s="217"/>
      <c r="AH374" s="217"/>
      <c r="AI374" s="94"/>
      <c r="AJ374" s="217"/>
      <c r="AK374" s="217"/>
      <c r="AL374" s="217"/>
      <c r="AM374" s="217"/>
      <c r="AN374" s="217"/>
      <c r="AO374" s="94"/>
      <c r="AP374" s="217"/>
      <c r="AQ374" s="217"/>
      <c r="AR374" s="217"/>
      <c r="AU374" s="217"/>
      <c r="AW374" s="217"/>
      <c r="AX374" s="217"/>
      <c r="BE374" s="94"/>
      <c r="BF374" s="217"/>
      <c r="BG374" s="94"/>
      <c r="BH374" s="94"/>
      <c r="BI374" s="217"/>
      <c r="BJ374" s="94"/>
      <c r="BK374" s="217"/>
      <c r="BL374" s="217"/>
      <c r="BQ374" s="96"/>
      <c r="BR374" s="96"/>
      <c r="BS374" s="96"/>
      <c r="BT374" s="96"/>
      <c r="BV374" s="96"/>
      <c r="BW374" s="96"/>
    </row>
    <row r="375" spans="2:75" x14ac:dyDescent="0.2">
      <c r="B375" s="101"/>
      <c r="I375" s="101"/>
      <c r="L375" s="101"/>
      <c r="M375" s="105"/>
      <c r="N375" s="256"/>
      <c r="O375" s="256"/>
      <c r="P375" s="256"/>
      <c r="Q375" s="256"/>
      <c r="R375" s="219"/>
      <c r="S375" s="219"/>
      <c r="T375" s="219"/>
      <c r="U375" s="219"/>
      <c r="V375" s="217"/>
      <c r="X375" s="106"/>
      <c r="Y375" s="217"/>
      <c r="Z375" s="217"/>
      <c r="AA375" s="217"/>
      <c r="AB375" s="94"/>
      <c r="AC375" s="217"/>
      <c r="AD375" s="217"/>
      <c r="AE375" s="217"/>
      <c r="AF375" s="217"/>
      <c r="AG375" s="217"/>
      <c r="AH375" s="217"/>
      <c r="AI375" s="94"/>
      <c r="AJ375" s="217"/>
      <c r="AK375" s="217"/>
      <c r="AL375" s="217"/>
      <c r="AM375" s="217"/>
      <c r="AN375" s="217"/>
      <c r="AO375" s="94"/>
      <c r="AP375" s="217"/>
      <c r="AQ375" s="217"/>
      <c r="AR375" s="217"/>
      <c r="AU375" s="217"/>
      <c r="AW375" s="217"/>
      <c r="AX375" s="217"/>
      <c r="BE375" s="94"/>
      <c r="BF375" s="217"/>
      <c r="BG375" s="94"/>
      <c r="BH375" s="94"/>
      <c r="BI375" s="217"/>
      <c r="BJ375" s="94"/>
      <c r="BK375" s="217"/>
      <c r="BL375" s="217"/>
      <c r="BQ375" s="96"/>
      <c r="BR375" s="96"/>
      <c r="BS375" s="96"/>
      <c r="BT375" s="96"/>
      <c r="BV375" s="96"/>
      <c r="BW375" s="96"/>
    </row>
    <row r="376" spans="2:75" x14ac:dyDescent="0.2">
      <c r="B376" s="101"/>
      <c r="I376" s="101"/>
      <c r="L376" s="101"/>
      <c r="M376" s="105"/>
      <c r="N376" s="256"/>
      <c r="O376" s="256"/>
      <c r="P376" s="256"/>
      <c r="Q376" s="256"/>
      <c r="R376" s="219"/>
      <c r="S376" s="219"/>
      <c r="T376" s="219"/>
      <c r="U376" s="219"/>
      <c r="V376" s="217"/>
      <c r="X376" s="106"/>
      <c r="Y376" s="217"/>
      <c r="Z376" s="217"/>
      <c r="AA376" s="217"/>
      <c r="AB376" s="94"/>
      <c r="AC376" s="217"/>
      <c r="AD376" s="217"/>
      <c r="AE376" s="217"/>
      <c r="AF376" s="217"/>
      <c r="AG376" s="217"/>
      <c r="AH376" s="217"/>
      <c r="AI376" s="94"/>
      <c r="AJ376" s="217"/>
      <c r="AK376" s="217"/>
      <c r="AL376" s="217"/>
      <c r="AM376" s="217"/>
      <c r="AN376" s="217"/>
      <c r="AO376" s="94"/>
      <c r="AP376" s="217"/>
      <c r="AQ376" s="217"/>
      <c r="AR376" s="217"/>
      <c r="AU376" s="217"/>
      <c r="AW376" s="217"/>
      <c r="AX376" s="217"/>
      <c r="BE376" s="94"/>
      <c r="BF376" s="217"/>
      <c r="BG376" s="94"/>
      <c r="BH376" s="94"/>
      <c r="BI376" s="217"/>
      <c r="BJ376" s="94"/>
      <c r="BK376" s="217"/>
      <c r="BL376" s="217"/>
      <c r="BQ376" s="96"/>
      <c r="BR376" s="96"/>
      <c r="BS376" s="96"/>
      <c r="BT376" s="96"/>
      <c r="BV376" s="96"/>
      <c r="BW376" s="96"/>
    </row>
    <row r="377" spans="2:75" x14ac:dyDescent="0.2">
      <c r="B377" s="101"/>
      <c r="I377" s="101"/>
      <c r="L377" s="101"/>
      <c r="M377" s="105"/>
      <c r="N377" s="256"/>
      <c r="O377" s="256"/>
      <c r="P377" s="256"/>
      <c r="Q377" s="256"/>
      <c r="R377" s="219"/>
      <c r="S377" s="219"/>
      <c r="T377" s="219"/>
      <c r="U377" s="219"/>
      <c r="V377" s="217"/>
      <c r="X377" s="106"/>
      <c r="Y377" s="217"/>
      <c r="Z377" s="217"/>
      <c r="AA377" s="217"/>
      <c r="AB377" s="94"/>
      <c r="AC377" s="217"/>
      <c r="AD377" s="217"/>
      <c r="AE377" s="217"/>
      <c r="AF377" s="217"/>
      <c r="AG377" s="217"/>
      <c r="AH377" s="217"/>
      <c r="AI377" s="94"/>
      <c r="AJ377" s="217"/>
      <c r="AK377" s="217"/>
      <c r="AL377" s="217"/>
      <c r="AM377" s="217"/>
      <c r="AN377" s="217"/>
      <c r="AO377" s="94"/>
      <c r="AP377" s="217"/>
      <c r="AQ377" s="217"/>
      <c r="AR377" s="217"/>
      <c r="AU377" s="217"/>
      <c r="AW377" s="217"/>
      <c r="AX377" s="217"/>
      <c r="BE377" s="94"/>
      <c r="BF377" s="217"/>
      <c r="BG377" s="94"/>
      <c r="BH377" s="94"/>
      <c r="BI377" s="217"/>
      <c r="BJ377" s="94"/>
      <c r="BK377" s="217"/>
      <c r="BL377" s="217"/>
      <c r="BQ377" s="96"/>
      <c r="BR377" s="96"/>
      <c r="BS377" s="96"/>
      <c r="BT377" s="96"/>
      <c r="BV377" s="96"/>
      <c r="BW377" s="96"/>
    </row>
    <row r="378" spans="2:75" x14ac:dyDescent="0.2">
      <c r="B378" s="101"/>
      <c r="I378" s="101"/>
      <c r="L378" s="101"/>
      <c r="M378" s="105"/>
      <c r="N378" s="256"/>
      <c r="O378" s="256"/>
      <c r="P378" s="256"/>
      <c r="Q378" s="256"/>
      <c r="R378" s="219"/>
      <c r="S378" s="219"/>
      <c r="T378" s="219"/>
      <c r="U378" s="219"/>
      <c r="V378" s="217"/>
      <c r="X378" s="106"/>
      <c r="Y378" s="217"/>
      <c r="Z378" s="217"/>
      <c r="AA378" s="217"/>
      <c r="AB378" s="94"/>
      <c r="AC378" s="217"/>
      <c r="AD378" s="217"/>
      <c r="AE378" s="217"/>
      <c r="AF378" s="217"/>
      <c r="AG378" s="217"/>
      <c r="AH378" s="217"/>
      <c r="AI378" s="94"/>
      <c r="AJ378" s="217"/>
      <c r="AK378" s="217"/>
      <c r="AL378" s="217"/>
      <c r="AM378" s="217"/>
      <c r="AN378" s="217"/>
      <c r="AO378" s="94"/>
      <c r="AP378" s="217"/>
      <c r="AQ378" s="217"/>
      <c r="AR378" s="217"/>
      <c r="AU378" s="217"/>
      <c r="AW378" s="217"/>
      <c r="AX378" s="217"/>
      <c r="BE378" s="94"/>
      <c r="BF378" s="217"/>
      <c r="BG378" s="94"/>
      <c r="BH378" s="94"/>
      <c r="BI378" s="217"/>
      <c r="BJ378" s="94"/>
      <c r="BK378" s="217"/>
      <c r="BL378" s="217"/>
      <c r="BQ378" s="96"/>
      <c r="BR378" s="96"/>
      <c r="BS378" s="96"/>
      <c r="BT378" s="96"/>
      <c r="BV378" s="96"/>
      <c r="BW378" s="96"/>
    </row>
    <row r="379" spans="2:75" x14ac:dyDescent="0.2">
      <c r="B379" s="101"/>
      <c r="I379" s="101"/>
      <c r="L379" s="101"/>
      <c r="M379" s="105"/>
      <c r="N379" s="256"/>
      <c r="O379" s="256"/>
      <c r="P379" s="256"/>
      <c r="Q379" s="256"/>
      <c r="R379" s="219"/>
      <c r="S379" s="219"/>
      <c r="T379" s="219"/>
      <c r="U379" s="219"/>
      <c r="V379" s="217"/>
      <c r="X379" s="106"/>
      <c r="Y379" s="217"/>
      <c r="Z379" s="217"/>
      <c r="AA379" s="217"/>
      <c r="AB379" s="94"/>
      <c r="AC379" s="217"/>
      <c r="AD379" s="217"/>
      <c r="AE379" s="217"/>
      <c r="AF379" s="217"/>
      <c r="AG379" s="217"/>
      <c r="AH379" s="217"/>
      <c r="AI379" s="94"/>
      <c r="AJ379" s="217"/>
      <c r="AK379" s="217"/>
      <c r="AL379" s="217"/>
      <c r="AM379" s="217"/>
      <c r="AN379" s="217"/>
      <c r="AO379" s="94"/>
      <c r="AP379" s="217"/>
      <c r="AQ379" s="217"/>
      <c r="AR379" s="217"/>
      <c r="AU379" s="217"/>
      <c r="AW379" s="217"/>
      <c r="AX379" s="217"/>
      <c r="BE379" s="94"/>
      <c r="BF379" s="217"/>
      <c r="BG379" s="94"/>
      <c r="BH379" s="94"/>
      <c r="BI379" s="217"/>
      <c r="BJ379" s="94"/>
      <c r="BK379" s="217"/>
      <c r="BL379" s="217"/>
      <c r="BQ379" s="96"/>
      <c r="BR379" s="96"/>
      <c r="BS379" s="96"/>
      <c r="BT379" s="96"/>
      <c r="BV379" s="96"/>
      <c r="BW379" s="96"/>
    </row>
    <row r="380" spans="2:75" x14ac:dyDescent="0.2">
      <c r="B380" s="101"/>
      <c r="I380" s="101"/>
      <c r="L380" s="101"/>
      <c r="M380" s="105"/>
      <c r="N380" s="256"/>
      <c r="O380" s="256"/>
      <c r="P380" s="256"/>
      <c r="Q380" s="256"/>
      <c r="R380" s="219"/>
      <c r="S380" s="219"/>
      <c r="T380" s="219"/>
      <c r="U380" s="219"/>
      <c r="V380" s="217"/>
      <c r="X380" s="106"/>
      <c r="Y380" s="217"/>
      <c r="Z380" s="217"/>
      <c r="AA380" s="217"/>
      <c r="AB380" s="94"/>
      <c r="AC380" s="217"/>
      <c r="AD380" s="217"/>
      <c r="AE380" s="217"/>
      <c r="AF380" s="217"/>
      <c r="AG380" s="217"/>
      <c r="AH380" s="217"/>
      <c r="AI380" s="94"/>
      <c r="AJ380" s="217"/>
      <c r="AK380" s="217"/>
      <c r="AL380" s="217"/>
      <c r="AM380" s="217"/>
      <c r="AN380" s="217"/>
      <c r="AO380" s="94"/>
      <c r="AP380" s="217"/>
      <c r="AQ380" s="217"/>
      <c r="AR380" s="217"/>
      <c r="AU380" s="217"/>
      <c r="AW380" s="217"/>
      <c r="AX380" s="217"/>
      <c r="BE380" s="94"/>
      <c r="BF380" s="217"/>
      <c r="BG380" s="94"/>
      <c r="BH380" s="94"/>
      <c r="BI380" s="217"/>
      <c r="BJ380" s="94"/>
      <c r="BK380" s="217"/>
      <c r="BL380" s="217"/>
      <c r="BQ380" s="96"/>
      <c r="BR380" s="96"/>
      <c r="BS380" s="96"/>
      <c r="BT380" s="96"/>
      <c r="BV380" s="96"/>
      <c r="BW380" s="96"/>
    </row>
    <row r="381" spans="2:75" x14ac:dyDescent="0.2">
      <c r="B381" s="101"/>
      <c r="I381" s="101"/>
      <c r="L381" s="101"/>
      <c r="M381" s="105"/>
      <c r="N381" s="256"/>
      <c r="O381" s="256"/>
      <c r="P381" s="256"/>
      <c r="Q381" s="256"/>
      <c r="R381" s="219"/>
      <c r="S381" s="219"/>
      <c r="T381" s="219"/>
      <c r="U381" s="219"/>
      <c r="V381" s="217"/>
      <c r="X381" s="106"/>
      <c r="Y381" s="217"/>
      <c r="Z381" s="217"/>
      <c r="AA381" s="217"/>
      <c r="AB381" s="94"/>
      <c r="AC381" s="217"/>
      <c r="AD381" s="217"/>
      <c r="AE381" s="217"/>
      <c r="AF381" s="217"/>
      <c r="AG381" s="217"/>
      <c r="AH381" s="217"/>
      <c r="AI381" s="94"/>
      <c r="AJ381" s="217"/>
      <c r="AK381" s="217"/>
      <c r="AL381" s="217"/>
      <c r="AM381" s="217"/>
      <c r="AN381" s="217"/>
      <c r="AO381" s="94"/>
      <c r="AP381" s="217"/>
      <c r="AQ381" s="217"/>
      <c r="AR381" s="217"/>
      <c r="AU381" s="217"/>
      <c r="AW381" s="217"/>
      <c r="AX381" s="217"/>
      <c r="BE381" s="94"/>
      <c r="BF381" s="217"/>
      <c r="BG381" s="94"/>
      <c r="BH381" s="94"/>
      <c r="BI381" s="217"/>
      <c r="BJ381" s="94"/>
      <c r="BK381" s="217"/>
      <c r="BL381" s="217"/>
      <c r="BQ381" s="96"/>
      <c r="BR381" s="96"/>
      <c r="BS381" s="96"/>
      <c r="BT381" s="96"/>
      <c r="BV381" s="96"/>
      <c r="BW381" s="96"/>
    </row>
    <row r="382" spans="2:75" x14ac:dyDescent="0.2">
      <c r="B382" s="101"/>
      <c r="I382" s="101"/>
      <c r="L382" s="101"/>
      <c r="M382" s="105"/>
      <c r="N382" s="256"/>
      <c r="O382" s="256"/>
      <c r="P382" s="256"/>
      <c r="Q382" s="256"/>
      <c r="R382" s="219"/>
      <c r="S382" s="219"/>
      <c r="T382" s="219"/>
      <c r="U382" s="219"/>
      <c r="V382" s="217"/>
      <c r="X382" s="106"/>
      <c r="Y382" s="217"/>
      <c r="Z382" s="217"/>
      <c r="AA382" s="217"/>
      <c r="AB382" s="94"/>
      <c r="AC382" s="217"/>
      <c r="AD382" s="217"/>
      <c r="AE382" s="217"/>
      <c r="AF382" s="217"/>
      <c r="AG382" s="217"/>
      <c r="AH382" s="217"/>
      <c r="AI382" s="94"/>
      <c r="AJ382" s="217"/>
      <c r="AK382" s="217"/>
      <c r="AL382" s="217"/>
      <c r="AM382" s="217"/>
      <c r="AN382" s="217"/>
      <c r="AO382" s="94"/>
      <c r="AP382" s="217"/>
      <c r="AQ382" s="217"/>
      <c r="AR382" s="217"/>
      <c r="AU382" s="217"/>
      <c r="AW382" s="217"/>
      <c r="AX382" s="217"/>
      <c r="BE382" s="94"/>
      <c r="BF382" s="217"/>
      <c r="BG382" s="94"/>
      <c r="BH382" s="94"/>
      <c r="BI382" s="217"/>
      <c r="BJ382" s="94"/>
      <c r="BK382" s="217"/>
      <c r="BL382" s="217"/>
      <c r="BQ382" s="96"/>
      <c r="BR382" s="96"/>
      <c r="BS382" s="96"/>
      <c r="BT382" s="96"/>
      <c r="BV382" s="96"/>
      <c r="BW382" s="96"/>
    </row>
    <row r="383" spans="2:75" x14ac:dyDescent="0.2">
      <c r="B383" s="101"/>
      <c r="I383" s="101"/>
      <c r="L383" s="101"/>
      <c r="M383" s="105"/>
      <c r="N383" s="256"/>
      <c r="O383" s="256"/>
      <c r="P383" s="256"/>
      <c r="Q383" s="256"/>
      <c r="R383" s="219"/>
      <c r="S383" s="219"/>
      <c r="T383" s="219"/>
      <c r="U383" s="219"/>
      <c r="V383" s="217"/>
      <c r="X383" s="106"/>
      <c r="Y383" s="217"/>
      <c r="Z383" s="217"/>
      <c r="AA383" s="217"/>
      <c r="AB383" s="94"/>
      <c r="AC383" s="217"/>
      <c r="AD383" s="217"/>
      <c r="AE383" s="217"/>
      <c r="AF383" s="217"/>
      <c r="AG383" s="217"/>
      <c r="AH383" s="217"/>
      <c r="AI383" s="94"/>
      <c r="AJ383" s="217"/>
      <c r="AK383" s="217"/>
      <c r="AL383" s="217"/>
      <c r="AM383" s="217"/>
      <c r="AN383" s="217"/>
      <c r="AO383" s="94"/>
      <c r="AP383" s="217"/>
      <c r="AQ383" s="217"/>
      <c r="AR383" s="217"/>
      <c r="AU383" s="217"/>
      <c r="AW383" s="217"/>
      <c r="AX383" s="217"/>
      <c r="BE383" s="94"/>
      <c r="BF383" s="217"/>
      <c r="BG383" s="94"/>
      <c r="BH383" s="94"/>
      <c r="BI383" s="217"/>
      <c r="BJ383" s="94"/>
      <c r="BK383" s="217"/>
      <c r="BL383" s="217"/>
      <c r="BQ383" s="96"/>
      <c r="BR383" s="96"/>
      <c r="BS383" s="96"/>
      <c r="BT383" s="96"/>
      <c r="BV383" s="96"/>
      <c r="BW383" s="96"/>
    </row>
    <row r="384" spans="2:75" x14ac:dyDescent="0.2">
      <c r="B384" s="101"/>
      <c r="I384" s="101"/>
      <c r="L384" s="101"/>
      <c r="M384" s="105"/>
      <c r="N384" s="256"/>
      <c r="O384" s="256"/>
      <c r="P384" s="256"/>
      <c r="Q384" s="256"/>
      <c r="R384" s="219"/>
      <c r="S384" s="219"/>
      <c r="T384" s="219"/>
      <c r="U384" s="219"/>
      <c r="V384" s="217"/>
      <c r="X384" s="106"/>
      <c r="Y384" s="217"/>
      <c r="Z384" s="217"/>
      <c r="AA384" s="217"/>
      <c r="AB384" s="94"/>
      <c r="AC384" s="217"/>
      <c r="AD384" s="217"/>
      <c r="AE384" s="217"/>
      <c r="AF384" s="217"/>
      <c r="AG384" s="217"/>
      <c r="AH384" s="217"/>
      <c r="AI384" s="94"/>
      <c r="AJ384" s="217"/>
      <c r="AK384" s="217"/>
      <c r="AL384" s="217"/>
      <c r="AM384" s="217"/>
      <c r="AN384" s="217"/>
      <c r="AO384" s="94"/>
      <c r="AP384" s="217"/>
      <c r="AQ384" s="217"/>
      <c r="AR384" s="217"/>
      <c r="AU384" s="217"/>
      <c r="AW384" s="217"/>
      <c r="AX384" s="217"/>
      <c r="BE384" s="94"/>
      <c r="BF384" s="217"/>
      <c r="BG384" s="94"/>
      <c r="BH384" s="94"/>
      <c r="BI384" s="217"/>
      <c r="BJ384" s="94"/>
      <c r="BK384" s="217"/>
      <c r="BL384" s="217"/>
      <c r="BQ384" s="96"/>
      <c r="BR384" s="96"/>
      <c r="BS384" s="96"/>
      <c r="BT384" s="96"/>
      <c r="BV384" s="96"/>
      <c r="BW384" s="96"/>
    </row>
    <row r="385" spans="2:75" x14ac:dyDescent="0.2">
      <c r="B385" s="101"/>
      <c r="I385" s="101"/>
      <c r="L385" s="101"/>
      <c r="M385" s="105"/>
      <c r="N385" s="256"/>
      <c r="O385" s="256"/>
      <c r="P385" s="256"/>
      <c r="Q385" s="256"/>
      <c r="R385" s="219"/>
      <c r="S385" s="219"/>
      <c r="T385" s="219"/>
      <c r="U385" s="219"/>
      <c r="V385" s="217"/>
      <c r="X385" s="106"/>
      <c r="Y385" s="217"/>
      <c r="Z385" s="217"/>
      <c r="AA385" s="217"/>
      <c r="AB385" s="94"/>
      <c r="AC385" s="217"/>
      <c r="AD385" s="217"/>
      <c r="AE385" s="217"/>
      <c r="AF385" s="217"/>
      <c r="AG385" s="217"/>
      <c r="AH385" s="217"/>
      <c r="AI385" s="94"/>
      <c r="AJ385" s="217"/>
      <c r="AK385" s="217"/>
      <c r="AL385" s="217"/>
      <c r="AM385" s="217"/>
      <c r="AN385" s="217"/>
      <c r="AO385" s="94"/>
      <c r="AP385" s="217"/>
      <c r="AQ385" s="217"/>
      <c r="AR385" s="217"/>
      <c r="AU385" s="217"/>
      <c r="AW385" s="217"/>
      <c r="AX385" s="217"/>
      <c r="BE385" s="94"/>
      <c r="BF385" s="217"/>
      <c r="BG385" s="94"/>
      <c r="BH385" s="94"/>
      <c r="BI385" s="217"/>
      <c r="BJ385" s="94"/>
      <c r="BK385" s="217"/>
      <c r="BL385" s="217"/>
      <c r="BQ385" s="96"/>
      <c r="BR385" s="96"/>
      <c r="BS385" s="96"/>
      <c r="BT385" s="96"/>
      <c r="BV385" s="96"/>
      <c r="BW385" s="96"/>
    </row>
    <row r="386" spans="2:75" x14ac:dyDescent="0.2">
      <c r="B386" s="101"/>
      <c r="I386" s="101"/>
      <c r="L386" s="101"/>
      <c r="M386" s="105"/>
      <c r="N386" s="256"/>
      <c r="O386" s="256"/>
      <c r="P386" s="256"/>
      <c r="Q386" s="256"/>
      <c r="R386" s="219"/>
      <c r="S386" s="219"/>
      <c r="T386" s="219"/>
      <c r="U386" s="219"/>
      <c r="V386" s="217"/>
      <c r="X386" s="106"/>
      <c r="Y386" s="217"/>
      <c r="Z386" s="217"/>
      <c r="AA386" s="217"/>
      <c r="AB386" s="94"/>
      <c r="AC386" s="217"/>
      <c r="AD386" s="217"/>
      <c r="AE386" s="217"/>
      <c r="AF386" s="217"/>
      <c r="AG386" s="217"/>
      <c r="AH386" s="217"/>
      <c r="AI386" s="94"/>
      <c r="AJ386" s="217"/>
      <c r="AK386" s="217"/>
      <c r="AL386" s="217"/>
      <c r="AM386" s="217"/>
      <c r="AN386" s="217"/>
      <c r="AO386" s="94"/>
      <c r="AP386" s="217"/>
      <c r="AQ386" s="217"/>
      <c r="AR386" s="217"/>
      <c r="AU386" s="217"/>
      <c r="AW386" s="217"/>
      <c r="AX386" s="217"/>
      <c r="BE386" s="94"/>
      <c r="BF386" s="217"/>
      <c r="BG386" s="94"/>
      <c r="BH386" s="94"/>
      <c r="BI386" s="217"/>
      <c r="BJ386" s="94"/>
      <c r="BK386" s="217"/>
      <c r="BL386" s="217"/>
      <c r="BQ386" s="96"/>
      <c r="BR386" s="96"/>
      <c r="BS386" s="96"/>
      <c r="BT386" s="96"/>
      <c r="BV386" s="96"/>
      <c r="BW386" s="96"/>
    </row>
    <row r="387" spans="2:75" x14ac:dyDescent="0.2">
      <c r="B387" s="101"/>
      <c r="I387" s="101"/>
      <c r="L387" s="101"/>
      <c r="M387" s="105"/>
      <c r="N387" s="256"/>
      <c r="O387" s="256"/>
      <c r="P387" s="256"/>
      <c r="Q387" s="256"/>
      <c r="R387" s="219"/>
      <c r="S387" s="219"/>
      <c r="T387" s="219"/>
      <c r="U387" s="219"/>
      <c r="V387" s="217"/>
      <c r="X387" s="106"/>
      <c r="Y387" s="217"/>
      <c r="Z387" s="217"/>
      <c r="AA387" s="217"/>
      <c r="AB387" s="94"/>
      <c r="AC387" s="217"/>
      <c r="AD387" s="217"/>
      <c r="AE387" s="217"/>
      <c r="AF387" s="217"/>
      <c r="AG387" s="217"/>
      <c r="AH387" s="217"/>
      <c r="AI387" s="94"/>
      <c r="AJ387" s="217"/>
      <c r="AK387" s="217"/>
      <c r="AL387" s="217"/>
      <c r="AM387" s="217"/>
      <c r="AN387" s="217"/>
      <c r="AO387" s="94"/>
      <c r="AP387" s="217"/>
      <c r="AQ387" s="217"/>
      <c r="AR387" s="217"/>
      <c r="AU387" s="217"/>
      <c r="AW387" s="217"/>
      <c r="AX387" s="217"/>
      <c r="BE387" s="94"/>
      <c r="BF387" s="217"/>
      <c r="BG387" s="94"/>
      <c r="BH387" s="94"/>
      <c r="BI387" s="217"/>
      <c r="BJ387" s="94"/>
      <c r="BK387" s="217"/>
      <c r="BL387" s="217"/>
      <c r="BQ387" s="96"/>
      <c r="BR387" s="96"/>
      <c r="BS387" s="96"/>
      <c r="BT387" s="96"/>
      <c r="BV387" s="96"/>
      <c r="BW387" s="96"/>
    </row>
    <row r="388" spans="2:75" x14ac:dyDescent="0.2">
      <c r="B388" s="101"/>
      <c r="I388" s="101"/>
      <c r="L388" s="101"/>
      <c r="M388" s="105"/>
      <c r="N388" s="256"/>
      <c r="O388" s="256"/>
      <c r="P388" s="256"/>
      <c r="Q388" s="256"/>
      <c r="R388" s="219"/>
      <c r="S388" s="219"/>
      <c r="T388" s="219"/>
      <c r="U388" s="219"/>
      <c r="V388" s="217"/>
      <c r="X388" s="106"/>
      <c r="Y388" s="217"/>
      <c r="Z388" s="217"/>
      <c r="AA388" s="217"/>
      <c r="AB388" s="94"/>
      <c r="AC388" s="217"/>
      <c r="AD388" s="217"/>
      <c r="AE388" s="217"/>
      <c r="AF388" s="217"/>
      <c r="AG388" s="217"/>
      <c r="AH388" s="217"/>
      <c r="AI388" s="94"/>
      <c r="AJ388" s="217"/>
      <c r="AK388" s="217"/>
      <c r="AL388" s="217"/>
      <c r="AM388" s="217"/>
      <c r="AN388" s="217"/>
      <c r="AO388" s="94"/>
      <c r="AP388" s="217"/>
      <c r="AQ388" s="217"/>
      <c r="AR388" s="217"/>
      <c r="AU388" s="217"/>
      <c r="AW388" s="217"/>
      <c r="AX388" s="217"/>
      <c r="BE388" s="94"/>
      <c r="BF388" s="217"/>
      <c r="BG388" s="94"/>
      <c r="BH388" s="94"/>
      <c r="BI388" s="217"/>
      <c r="BJ388" s="94"/>
      <c r="BK388" s="217"/>
      <c r="BL388" s="217"/>
      <c r="BQ388" s="96"/>
      <c r="BR388" s="96"/>
      <c r="BS388" s="96"/>
      <c r="BT388" s="96"/>
      <c r="BV388" s="96"/>
      <c r="BW388" s="96"/>
    </row>
    <row r="389" spans="2:75" x14ac:dyDescent="0.2">
      <c r="B389" s="101"/>
      <c r="I389" s="101"/>
      <c r="L389" s="101"/>
      <c r="M389" s="105"/>
      <c r="N389" s="256"/>
      <c r="O389" s="256"/>
      <c r="P389" s="256"/>
      <c r="Q389" s="256"/>
      <c r="R389" s="219"/>
      <c r="S389" s="219"/>
      <c r="T389" s="219"/>
      <c r="U389" s="219"/>
      <c r="V389" s="217"/>
      <c r="X389" s="106"/>
      <c r="Y389" s="217"/>
      <c r="Z389" s="217"/>
      <c r="AA389" s="217"/>
      <c r="AB389" s="94"/>
      <c r="AC389" s="217"/>
      <c r="AD389" s="217"/>
      <c r="AE389" s="217"/>
      <c r="AF389" s="217"/>
      <c r="AG389" s="217"/>
      <c r="AH389" s="217"/>
      <c r="AI389" s="94"/>
      <c r="AJ389" s="217"/>
      <c r="AK389" s="217"/>
      <c r="AL389" s="217"/>
      <c r="AM389" s="217"/>
      <c r="AN389" s="217"/>
      <c r="AO389" s="94"/>
      <c r="AP389" s="217"/>
      <c r="AQ389" s="217"/>
      <c r="AR389" s="217"/>
      <c r="AU389" s="217"/>
      <c r="AW389" s="217"/>
      <c r="AX389" s="217"/>
      <c r="BE389" s="94"/>
      <c r="BF389" s="217"/>
      <c r="BG389" s="94"/>
      <c r="BH389" s="94"/>
      <c r="BI389" s="217"/>
      <c r="BJ389" s="94"/>
      <c r="BK389" s="217"/>
      <c r="BL389" s="217"/>
      <c r="BQ389" s="96"/>
      <c r="BR389" s="96"/>
      <c r="BS389" s="96"/>
      <c r="BT389" s="96"/>
      <c r="BV389" s="96"/>
      <c r="BW389" s="96"/>
    </row>
    <row r="390" spans="2:75" x14ac:dyDescent="0.2">
      <c r="B390" s="101"/>
      <c r="I390" s="101"/>
      <c r="L390" s="101"/>
      <c r="M390" s="105"/>
      <c r="N390" s="256"/>
      <c r="O390" s="256"/>
      <c r="P390" s="256"/>
      <c r="Q390" s="256"/>
      <c r="R390" s="219"/>
      <c r="S390" s="219"/>
      <c r="T390" s="219"/>
      <c r="U390" s="219"/>
      <c r="V390" s="217"/>
      <c r="X390" s="106"/>
      <c r="Y390" s="217"/>
      <c r="Z390" s="217"/>
      <c r="AA390" s="217"/>
      <c r="AB390" s="94"/>
      <c r="AC390" s="217"/>
      <c r="AD390" s="217"/>
      <c r="AE390" s="217"/>
      <c r="AF390" s="217"/>
      <c r="AG390" s="217"/>
      <c r="AH390" s="217"/>
      <c r="AI390" s="94"/>
      <c r="AJ390" s="217"/>
      <c r="AK390" s="217"/>
      <c r="AL390" s="217"/>
      <c r="AM390" s="217"/>
      <c r="AN390" s="217"/>
      <c r="AO390" s="94"/>
      <c r="AP390" s="217"/>
      <c r="AQ390" s="217"/>
      <c r="AR390" s="217"/>
      <c r="AU390" s="217"/>
      <c r="AW390" s="217"/>
      <c r="AX390" s="217"/>
      <c r="BE390" s="94"/>
      <c r="BF390" s="217"/>
      <c r="BG390" s="94"/>
      <c r="BH390" s="94"/>
      <c r="BI390" s="217"/>
      <c r="BJ390" s="94"/>
      <c r="BK390" s="217"/>
      <c r="BL390" s="217"/>
      <c r="BQ390" s="96"/>
      <c r="BR390" s="96"/>
      <c r="BS390" s="96"/>
      <c r="BT390" s="96"/>
      <c r="BV390" s="96"/>
      <c r="BW390" s="96"/>
    </row>
    <row r="391" spans="2:75" x14ac:dyDescent="0.2">
      <c r="B391" s="101"/>
      <c r="I391" s="101"/>
      <c r="L391" s="101"/>
      <c r="M391" s="105"/>
      <c r="N391" s="256"/>
      <c r="O391" s="256"/>
      <c r="P391" s="256"/>
      <c r="Q391" s="256"/>
      <c r="R391" s="219"/>
      <c r="S391" s="219"/>
      <c r="T391" s="219"/>
      <c r="U391" s="219"/>
      <c r="V391" s="217"/>
      <c r="X391" s="106"/>
      <c r="Y391" s="217"/>
      <c r="Z391" s="217"/>
      <c r="AA391" s="217"/>
      <c r="AB391" s="94"/>
      <c r="AC391" s="217"/>
      <c r="AD391" s="217"/>
      <c r="AE391" s="217"/>
      <c r="AF391" s="217"/>
      <c r="AG391" s="217"/>
      <c r="AH391" s="217"/>
      <c r="AI391" s="94"/>
      <c r="AJ391" s="217"/>
      <c r="AK391" s="217"/>
      <c r="AL391" s="217"/>
      <c r="AM391" s="217"/>
      <c r="AN391" s="217"/>
      <c r="AO391" s="94"/>
      <c r="AP391" s="217"/>
      <c r="AQ391" s="217"/>
      <c r="AR391" s="217"/>
      <c r="AU391" s="217"/>
      <c r="AW391" s="217"/>
      <c r="AX391" s="217"/>
      <c r="BE391" s="94"/>
      <c r="BF391" s="217"/>
      <c r="BG391" s="94"/>
      <c r="BH391" s="94"/>
      <c r="BI391" s="217"/>
      <c r="BJ391" s="94"/>
      <c r="BK391" s="217"/>
      <c r="BL391" s="217"/>
      <c r="BQ391" s="96"/>
      <c r="BR391" s="96"/>
      <c r="BS391" s="96"/>
      <c r="BT391" s="96"/>
      <c r="BV391" s="96"/>
      <c r="BW391" s="96"/>
    </row>
    <row r="392" spans="2:75" x14ac:dyDescent="0.2">
      <c r="B392" s="101"/>
      <c r="I392" s="101"/>
      <c r="L392" s="101"/>
      <c r="M392" s="105"/>
      <c r="N392" s="256"/>
      <c r="O392" s="256"/>
      <c r="P392" s="256"/>
      <c r="Q392" s="256"/>
      <c r="R392" s="219"/>
      <c r="S392" s="219"/>
      <c r="T392" s="219"/>
      <c r="U392" s="219"/>
      <c r="V392" s="217"/>
      <c r="X392" s="106"/>
      <c r="Y392" s="217"/>
      <c r="Z392" s="217"/>
      <c r="AA392" s="217"/>
      <c r="AB392" s="94"/>
      <c r="AC392" s="217"/>
      <c r="AD392" s="217"/>
      <c r="AE392" s="217"/>
      <c r="AF392" s="217"/>
      <c r="AG392" s="217"/>
      <c r="AH392" s="217"/>
      <c r="AI392" s="94"/>
      <c r="AJ392" s="217"/>
      <c r="AK392" s="217"/>
      <c r="AL392" s="217"/>
      <c r="AM392" s="217"/>
      <c r="AN392" s="217"/>
      <c r="AO392" s="94"/>
      <c r="AP392" s="217"/>
      <c r="AQ392" s="217"/>
      <c r="AR392" s="217"/>
      <c r="AU392" s="217"/>
      <c r="AW392" s="217"/>
      <c r="AX392" s="217"/>
      <c r="BE392" s="94"/>
      <c r="BF392" s="217"/>
      <c r="BG392" s="94"/>
      <c r="BH392" s="94"/>
      <c r="BI392" s="217"/>
      <c r="BJ392" s="94"/>
      <c r="BK392" s="217"/>
      <c r="BL392" s="217"/>
      <c r="BQ392" s="96"/>
      <c r="BR392" s="96"/>
      <c r="BS392" s="96"/>
      <c r="BT392" s="96"/>
      <c r="BV392" s="96"/>
      <c r="BW392" s="96"/>
    </row>
    <row r="393" spans="2:75" x14ac:dyDescent="0.2">
      <c r="B393" s="101"/>
      <c r="I393" s="101"/>
      <c r="L393" s="101"/>
      <c r="M393" s="105"/>
      <c r="N393" s="256"/>
      <c r="O393" s="256"/>
      <c r="P393" s="256"/>
      <c r="Q393" s="256"/>
      <c r="R393" s="219"/>
      <c r="S393" s="219"/>
      <c r="T393" s="219"/>
      <c r="U393" s="219"/>
      <c r="V393" s="217"/>
      <c r="X393" s="106"/>
      <c r="Y393" s="217"/>
      <c r="Z393" s="217"/>
      <c r="AA393" s="217"/>
      <c r="AB393" s="94"/>
      <c r="AC393" s="217"/>
      <c r="AD393" s="217"/>
      <c r="AE393" s="217"/>
      <c r="AF393" s="217"/>
      <c r="AG393" s="217"/>
      <c r="AH393" s="217"/>
      <c r="AI393" s="94"/>
      <c r="AJ393" s="217"/>
      <c r="AK393" s="217"/>
      <c r="AL393" s="217"/>
      <c r="AM393" s="217"/>
      <c r="AN393" s="217"/>
      <c r="AO393" s="94"/>
      <c r="AP393" s="217"/>
      <c r="AQ393" s="217"/>
      <c r="AR393" s="217"/>
      <c r="AU393" s="217"/>
      <c r="AW393" s="217"/>
      <c r="AX393" s="217"/>
      <c r="BE393" s="94"/>
      <c r="BF393" s="217"/>
      <c r="BG393" s="94"/>
      <c r="BH393" s="94"/>
      <c r="BI393" s="217"/>
      <c r="BJ393" s="94"/>
      <c r="BK393" s="217"/>
      <c r="BL393" s="217"/>
      <c r="BQ393" s="96"/>
      <c r="BR393" s="96"/>
      <c r="BS393" s="96"/>
      <c r="BT393" s="96"/>
      <c r="BV393" s="96"/>
      <c r="BW393" s="96"/>
    </row>
    <row r="394" spans="2:75" x14ac:dyDescent="0.2">
      <c r="B394" s="101"/>
      <c r="I394" s="101"/>
      <c r="L394" s="101"/>
      <c r="M394" s="105"/>
      <c r="N394" s="256"/>
      <c r="O394" s="256"/>
      <c r="P394" s="256"/>
      <c r="Q394" s="256"/>
      <c r="R394" s="219"/>
      <c r="S394" s="219"/>
      <c r="T394" s="219"/>
      <c r="U394" s="219"/>
      <c r="V394" s="217"/>
      <c r="X394" s="106"/>
      <c r="Y394" s="217"/>
      <c r="Z394" s="217"/>
      <c r="AA394" s="217"/>
      <c r="AB394" s="94"/>
      <c r="AC394" s="217"/>
      <c r="AD394" s="217"/>
      <c r="AE394" s="217"/>
      <c r="AF394" s="217"/>
      <c r="AG394" s="217"/>
      <c r="AH394" s="217"/>
      <c r="AI394" s="94"/>
      <c r="AJ394" s="217"/>
      <c r="AK394" s="217"/>
      <c r="AL394" s="217"/>
      <c r="AM394" s="217"/>
      <c r="AN394" s="217"/>
      <c r="AO394" s="94"/>
      <c r="AP394" s="217"/>
      <c r="AQ394" s="217"/>
      <c r="AR394" s="217"/>
      <c r="AU394" s="217"/>
      <c r="AW394" s="217"/>
      <c r="AX394" s="217"/>
      <c r="BE394" s="94"/>
      <c r="BF394" s="217"/>
      <c r="BG394" s="94"/>
      <c r="BH394" s="94"/>
      <c r="BI394" s="217"/>
      <c r="BJ394" s="94"/>
      <c r="BK394" s="217"/>
      <c r="BL394" s="217"/>
      <c r="BQ394" s="96"/>
      <c r="BR394" s="96"/>
      <c r="BS394" s="96"/>
      <c r="BT394" s="96"/>
      <c r="BV394" s="96"/>
      <c r="BW394" s="96"/>
    </row>
    <row r="395" spans="2:75" x14ac:dyDescent="0.2">
      <c r="B395" s="101"/>
      <c r="I395" s="101"/>
      <c r="L395" s="101"/>
      <c r="M395" s="105"/>
      <c r="N395" s="256"/>
      <c r="O395" s="256"/>
      <c r="P395" s="256"/>
      <c r="Q395" s="256"/>
      <c r="R395" s="219"/>
      <c r="S395" s="219"/>
      <c r="T395" s="219"/>
      <c r="U395" s="219"/>
      <c r="V395" s="217"/>
      <c r="X395" s="106"/>
      <c r="Y395" s="217"/>
      <c r="Z395" s="217"/>
      <c r="AA395" s="217"/>
      <c r="AB395" s="94"/>
      <c r="AC395" s="217"/>
      <c r="AD395" s="217"/>
      <c r="AE395" s="217"/>
      <c r="AF395" s="217"/>
      <c r="AG395" s="217"/>
      <c r="AH395" s="217"/>
      <c r="AI395" s="94"/>
      <c r="AJ395" s="217"/>
      <c r="AK395" s="217"/>
      <c r="AL395" s="217"/>
      <c r="AM395" s="217"/>
      <c r="AN395" s="217"/>
      <c r="AO395" s="94"/>
      <c r="AP395" s="217"/>
      <c r="AQ395" s="217"/>
      <c r="AR395" s="217"/>
      <c r="AU395" s="217"/>
      <c r="AW395" s="217"/>
      <c r="AX395" s="217"/>
      <c r="BE395" s="94"/>
      <c r="BF395" s="217"/>
      <c r="BG395" s="94"/>
      <c r="BH395" s="94"/>
      <c r="BI395" s="217"/>
      <c r="BJ395" s="94"/>
      <c r="BK395" s="217"/>
      <c r="BL395" s="217"/>
      <c r="BQ395" s="96"/>
      <c r="BR395" s="96"/>
      <c r="BS395" s="96"/>
      <c r="BT395" s="96"/>
      <c r="BV395" s="96"/>
      <c r="BW395" s="96"/>
    </row>
    <row r="396" spans="2:75" x14ac:dyDescent="0.2">
      <c r="B396" s="101"/>
      <c r="I396" s="101"/>
      <c r="L396" s="101"/>
      <c r="M396" s="105"/>
      <c r="N396" s="256"/>
      <c r="O396" s="256"/>
      <c r="P396" s="256"/>
      <c r="Q396" s="256"/>
      <c r="R396" s="219"/>
      <c r="S396" s="219"/>
      <c r="T396" s="219"/>
      <c r="U396" s="219"/>
      <c r="V396" s="217"/>
      <c r="X396" s="106"/>
      <c r="Y396" s="217"/>
      <c r="Z396" s="217"/>
      <c r="AA396" s="217"/>
      <c r="AB396" s="94"/>
      <c r="AC396" s="217"/>
      <c r="AD396" s="217"/>
      <c r="AE396" s="217"/>
      <c r="AF396" s="217"/>
      <c r="AG396" s="217"/>
      <c r="AH396" s="217"/>
      <c r="AI396" s="94"/>
      <c r="AJ396" s="217"/>
      <c r="AK396" s="217"/>
      <c r="AL396" s="217"/>
      <c r="AM396" s="217"/>
      <c r="AN396" s="217"/>
      <c r="AO396" s="94"/>
      <c r="AP396" s="217"/>
      <c r="AQ396" s="217"/>
      <c r="AR396" s="217"/>
      <c r="AU396" s="217"/>
      <c r="AW396" s="217"/>
      <c r="AX396" s="217"/>
      <c r="BE396" s="94"/>
      <c r="BF396" s="217"/>
      <c r="BG396" s="94"/>
      <c r="BH396" s="94"/>
      <c r="BI396" s="217"/>
      <c r="BJ396" s="94"/>
      <c r="BK396" s="217"/>
      <c r="BL396" s="217"/>
      <c r="BQ396" s="96"/>
      <c r="BR396" s="96"/>
      <c r="BS396" s="96"/>
      <c r="BT396" s="96"/>
      <c r="BV396" s="96"/>
      <c r="BW396" s="96"/>
    </row>
    <row r="397" spans="2:75" x14ac:dyDescent="0.2">
      <c r="B397" s="101"/>
      <c r="I397" s="101"/>
      <c r="L397" s="101"/>
      <c r="M397" s="105"/>
      <c r="N397" s="256"/>
      <c r="O397" s="256"/>
      <c r="P397" s="256"/>
      <c r="Q397" s="256"/>
      <c r="R397" s="219"/>
      <c r="S397" s="219"/>
      <c r="T397" s="219"/>
      <c r="U397" s="219"/>
      <c r="V397" s="217"/>
      <c r="X397" s="106"/>
      <c r="Y397" s="217"/>
      <c r="Z397" s="217"/>
      <c r="AA397" s="217"/>
      <c r="AB397" s="94"/>
      <c r="AC397" s="217"/>
      <c r="AD397" s="217"/>
      <c r="AE397" s="217"/>
      <c r="AF397" s="217"/>
      <c r="AG397" s="217"/>
      <c r="AH397" s="217"/>
      <c r="AI397" s="94"/>
      <c r="AJ397" s="217"/>
      <c r="AK397" s="217"/>
      <c r="AL397" s="217"/>
      <c r="AM397" s="217"/>
      <c r="AN397" s="217"/>
      <c r="AO397" s="94"/>
      <c r="AP397" s="217"/>
      <c r="AQ397" s="217"/>
      <c r="AR397" s="217"/>
      <c r="AU397" s="217"/>
      <c r="AW397" s="217"/>
      <c r="AX397" s="217"/>
      <c r="BE397" s="94"/>
      <c r="BF397" s="217"/>
      <c r="BG397" s="94"/>
      <c r="BH397" s="94"/>
      <c r="BI397" s="217"/>
      <c r="BJ397" s="94"/>
      <c r="BK397" s="217"/>
      <c r="BL397" s="217"/>
      <c r="BQ397" s="96"/>
      <c r="BR397" s="96"/>
      <c r="BS397" s="96"/>
      <c r="BT397" s="96"/>
      <c r="BV397" s="96"/>
      <c r="BW397" s="96"/>
    </row>
    <row r="398" spans="2:75" x14ac:dyDescent="0.2">
      <c r="B398" s="101"/>
      <c r="I398" s="101"/>
      <c r="L398" s="101"/>
      <c r="M398" s="105"/>
      <c r="N398" s="256"/>
      <c r="O398" s="256"/>
      <c r="P398" s="256"/>
      <c r="Q398" s="256"/>
      <c r="R398" s="219"/>
      <c r="S398" s="219"/>
      <c r="T398" s="219"/>
      <c r="U398" s="219"/>
      <c r="V398" s="217"/>
      <c r="X398" s="106"/>
      <c r="Y398" s="217"/>
      <c r="Z398" s="217"/>
      <c r="AA398" s="217"/>
      <c r="AB398" s="94"/>
      <c r="AC398" s="217"/>
      <c r="AD398" s="217"/>
      <c r="AE398" s="217"/>
      <c r="AF398" s="217"/>
      <c r="AG398" s="217"/>
      <c r="AH398" s="217"/>
      <c r="AI398" s="94"/>
      <c r="AJ398" s="217"/>
      <c r="AK398" s="217"/>
      <c r="AL398" s="217"/>
      <c r="AM398" s="217"/>
      <c r="AN398" s="217"/>
      <c r="AO398" s="94"/>
      <c r="AP398" s="217"/>
      <c r="AQ398" s="217"/>
      <c r="AR398" s="217"/>
      <c r="AU398" s="217"/>
      <c r="AW398" s="217"/>
      <c r="AX398" s="217"/>
      <c r="BE398" s="94"/>
      <c r="BF398" s="217"/>
      <c r="BG398" s="94"/>
      <c r="BH398" s="94"/>
      <c r="BI398" s="217"/>
      <c r="BJ398" s="94"/>
      <c r="BK398" s="217"/>
      <c r="BL398" s="217"/>
      <c r="BQ398" s="96"/>
      <c r="BR398" s="96"/>
      <c r="BS398" s="96"/>
      <c r="BT398" s="96"/>
      <c r="BV398" s="96"/>
      <c r="BW398" s="96"/>
    </row>
    <row r="399" spans="2:75" x14ac:dyDescent="0.2">
      <c r="B399" s="101"/>
      <c r="I399" s="101"/>
      <c r="L399" s="101"/>
      <c r="M399" s="105"/>
      <c r="N399" s="256"/>
      <c r="O399" s="256"/>
      <c r="P399" s="256"/>
      <c r="Q399" s="256"/>
      <c r="R399" s="219"/>
      <c r="S399" s="219"/>
      <c r="T399" s="219"/>
      <c r="U399" s="219"/>
      <c r="V399" s="217"/>
      <c r="X399" s="106"/>
      <c r="Y399" s="217"/>
      <c r="Z399" s="217"/>
      <c r="AA399" s="217"/>
      <c r="AB399" s="94"/>
      <c r="AC399" s="217"/>
      <c r="AD399" s="217"/>
      <c r="AE399" s="217"/>
      <c r="AF399" s="217"/>
      <c r="AG399" s="217"/>
      <c r="AH399" s="217"/>
      <c r="AI399" s="94"/>
      <c r="AJ399" s="217"/>
      <c r="AK399" s="217"/>
      <c r="AL399" s="217"/>
      <c r="AM399" s="217"/>
      <c r="AN399" s="217"/>
      <c r="AO399" s="94"/>
      <c r="AP399" s="217"/>
      <c r="AQ399" s="217"/>
      <c r="AR399" s="217"/>
      <c r="AU399" s="217"/>
      <c r="AW399" s="217"/>
      <c r="AX399" s="217"/>
      <c r="BE399" s="94"/>
      <c r="BF399" s="217"/>
      <c r="BG399" s="94"/>
      <c r="BH399" s="94"/>
      <c r="BI399" s="217"/>
      <c r="BJ399" s="94"/>
      <c r="BK399" s="217"/>
      <c r="BL399" s="217"/>
      <c r="BQ399" s="96"/>
      <c r="BR399" s="96"/>
      <c r="BS399" s="96"/>
      <c r="BT399" s="96"/>
      <c r="BV399" s="96"/>
      <c r="BW399" s="96"/>
    </row>
    <row r="400" spans="2:75" x14ac:dyDescent="0.2">
      <c r="B400" s="101"/>
      <c r="I400" s="101"/>
      <c r="L400" s="101"/>
      <c r="M400" s="105"/>
      <c r="N400" s="256"/>
      <c r="O400" s="256"/>
      <c r="P400" s="256"/>
      <c r="Q400" s="256"/>
      <c r="R400" s="219"/>
      <c r="S400" s="219"/>
      <c r="T400" s="219"/>
      <c r="U400" s="219"/>
      <c r="V400" s="217"/>
      <c r="X400" s="106"/>
      <c r="Y400" s="217"/>
      <c r="Z400" s="217"/>
      <c r="AA400" s="217"/>
      <c r="AB400" s="94"/>
      <c r="AC400" s="217"/>
      <c r="AD400" s="217"/>
      <c r="AE400" s="217"/>
      <c r="AF400" s="217"/>
      <c r="AG400" s="217"/>
      <c r="AH400" s="217"/>
      <c r="AI400" s="94"/>
      <c r="AJ400" s="217"/>
      <c r="AK400" s="217"/>
      <c r="AL400" s="217"/>
      <c r="AM400" s="217"/>
      <c r="AN400" s="217"/>
      <c r="AO400" s="94"/>
      <c r="AP400" s="217"/>
      <c r="AQ400" s="217"/>
      <c r="AR400" s="217"/>
      <c r="AU400" s="217"/>
      <c r="AW400" s="217"/>
      <c r="AX400" s="217"/>
      <c r="BE400" s="94"/>
      <c r="BF400" s="217"/>
      <c r="BG400" s="94"/>
      <c r="BH400" s="94"/>
      <c r="BI400" s="217"/>
      <c r="BJ400" s="94"/>
      <c r="BK400" s="217"/>
      <c r="BL400" s="217"/>
      <c r="BQ400" s="96"/>
      <c r="BR400" s="96"/>
      <c r="BS400" s="96"/>
      <c r="BT400" s="96"/>
      <c r="BV400" s="96"/>
      <c r="BW400" s="96"/>
    </row>
    <row r="401" spans="2:75" x14ac:dyDescent="0.2">
      <c r="B401" s="101"/>
      <c r="I401" s="101"/>
      <c r="L401" s="101"/>
      <c r="M401" s="105"/>
      <c r="N401" s="256"/>
      <c r="O401" s="256"/>
      <c r="P401" s="256"/>
      <c r="Q401" s="256"/>
      <c r="R401" s="219"/>
      <c r="S401" s="219"/>
      <c r="T401" s="219"/>
      <c r="U401" s="219"/>
      <c r="V401" s="217"/>
      <c r="X401" s="106"/>
      <c r="Y401" s="217"/>
      <c r="Z401" s="217"/>
      <c r="AA401" s="217"/>
      <c r="AB401" s="94"/>
      <c r="AC401" s="217"/>
      <c r="AD401" s="217"/>
      <c r="AE401" s="217"/>
      <c r="AF401" s="217"/>
      <c r="AG401" s="217"/>
      <c r="AH401" s="217"/>
      <c r="AI401" s="94"/>
      <c r="AJ401" s="217"/>
      <c r="AK401" s="217"/>
      <c r="AL401" s="217"/>
      <c r="AM401" s="217"/>
      <c r="AN401" s="217"/>
      <c r="AO401" s="94"/>
      <c r="AP401" s="217"/>
      <c r="AQ401" s="217"/>
      <c r="AR401" s="217"/>
      <c r="AU401" s="217"/>
      <c r="AW401" s="217"/>
      <c r="AX401" s="217"/>
      <c r="BE401" s="94"/>
      <c r="BF401" s="217"/>
      <c r="BG401" s="94"/>
      <c r="BH401" s="94"/>
      <c r="BI401" s="217"/>
      <c r="BJ401" s="94"/>
      <c r="BK401" s="217"/>
      <c r="BL401" s="217"/>
      <c r="BQ401" s="96"/>
      <c r="BR401" s="96"/>
      <c r="BS401" s="96"/>
      <c r="BT401" s="96"/>
      <c r="BV401" s="96"/>
      <c r="BW401" s="96"/>
    </row>
    <row r="402" spans="2:75" x14ac:dyDescent="0.2">
      <c r="B402" s="101"/>
      <c r="I402" s="101"/>
      <c r="L402" s="101"/>
      <c r="M402" s="105"/>
      <c r="N402" s="256"/>
      <c r="O402" s="256"/>
      <c r="P402" s="256"/>
      <c r="Q402" s="256"/>
      <c r="R402" s="219"/>
      <c r="S402" s="219"/>
      <c r="T402" s="219"/>
      <c r="U402" s="219"/>
      <c r="V402" s="217"/>
      <c r="X402" s="106"/>
      <c r="Y402" s="217"/>
      <c r="Z402" s="217"/>
      <c r="AA402" s="217"/>
      <c r="AB402" s="94"/>
      <c r="AC402" s="217"/>
      <c r="AD402" s="217"/>
      <c r="AE402" s="217"/>
      <c r="AF402" s="217"/>
      <c r="AG402" s="217"/>
      <c r="AH402" s="217"/>
      <c r="AI402" s="94"/>
      <c r="AJ402" s="217"/>
      <c r="AK402" s="217"/>
      <c r="AL402" s="217"/>
      <c r="AM402" s="217"/>
      <c r="AN402" s="217"/>
      <c r="AO402" s="94"/>
      <c r="AP402" s="217"/>
      <c r="AQ402" s="217"/>
      <c r="AR402" s="217"/>
      <c r="AU402" s="217"/>
      <c r="AW402" s="217"/>
      <c r="AX402" s="217"/>
      <c r="BE402" s="94"/>
      <c r="BF402" s="217"/>
      <c r="BG402" s="94"/>
      <c r="BH402" s="94"/>
      <c r="BI402" s="217"/>
      <c r="BJ402" s="94"/>
      <c r="BK402" s="217"/>
      <c r="BL402" s="217"/>
      <c r="BQ402" s="96"/>
      <c r="BR402" s="96"/>
      <c r="BS402" s="96"/>
      <c r="BT402" s="96"/>
      <c r="BV402" s="96"/>
      <c r="BW402" s="96"/>
    </row>
    <row r="403" spans="2:75" x14ac:dyDescent="0.2">
      <c r="B403" s="101"/>
      <c r="I403" s="101"/>
      <c r="L403" s="101"/>
      <c r="M403" s="105"/>
      <c r="N403" s="256"/>
      <c r="O403" s="256"/>
      <c r="P403" s="256"/>
      <c r="Q403" s="256"/>
      <c r="R403" s="219"/>
      <c r="S403" s="219"/>
      <c r="T403" s="219"/>
      <c r="U403" s="219"/>
      <c r="V403" s="217"/>
      <c r="X403" s="106"/>
      <c r="Y403" s="217"/>
      <c r="Z403" s="217"/>
      <c r="AA403" s="217"/>
      <c r="AB403" s="94"/>
      <c r="AC403" s="217"/>
      <c r="AD403" s="217"/>
      <c r="AE403" s="217"/>
      <c r="AF403" s="217"/>
      <c r="AG403" s="217"/>
      <c r="AH403" s="217"/>
      <c r="AI403" s="94"/>
      <c r="AJ403" s="217"/>
      <c r="AK403" s="217"/>
      <c r="AL403" s="217"/>
      <c r="AM403" s="217"/>
      <c r="AN403" s="217"/>
      <c r="AO403" s="94"/>
      <c r="AP403" s="217"/>
      <c r="AQ403" s="217"/>
      <c r="AR403" s="217"/>
      <c r="AU403" s="217"/>
      <c r="AW403" s="217"/>
      <c r="AX403" s="217"/>
      <c r="BE403" s="94"/>
      <c r="BF403" s="217"/>
      <c r="BG403" s="94"/>
      <c r="BH403" s="94"/>
      <c r="BI403" s="217"/>
      <c r="BJ403" s="94"/>
      <c r="BK403" s="217"/>
      <c r="BL403" s="217"/>
      <c r="BQ403" s="96"/>
      <c r="BR403" s="96"/>
      <c r="BS403" s="96"/>
      <c r="BT403" s="96"/>
      <c r="BV403" s="96"/>
      <c r="BW403" s="96"/>
    </row>
    <row r="404" spans="2:75" x14ac:dyDescent="0.2">
      <c r="B404" s="101"/>
      <c r="I404" s="101"/>
      <c r="L404" s="101"/>
      <c r="M404" s="105"/>
      <c r="N404" s="256"/>
      <c r="O404" s="256"/>
      <c r="P404" s="256"/>
      <c r="Q404" s="256"/>
      <c r="R404" s="219"/>
      <c r="S404" s="219"/>
      <c r="T404" s="219"/>
      <c r="U404" s="219"/>
      <c r="V404" s="217"/>
      <c r="X404" s="106"/>
      <c r="Y404" s="217"/>
      <c r="Z404" s="217"/>
      <c r="AA404" s="217"/>
      <c r="AB404" s="94"/>
      <c r="AC404" s="217"/>
      <c r="AD404" s="217"/>
      <c r="AE404" s="217"/>
      <c r="AF404" s="217"/>
      <c r="AG404" s="217"/>
      <c r="AH404" s="217"/>
      <c r="AI404" s="94"/>
      <c r="AJ404" s="217"/>
      <c r="AK404" s="217"/>
      <c r="AL404" s="217"/>
      <c r="AM404" s="217"/>
      <c r="AN404" s="217"/>
      <c r="AO404" s="94"/>
      <c r="AP404" s="217"/>
      <c r="AQ404" s="217"/>
      <c r="AR404" s="217"/>
      <c r="AU404" s="217"/>
      <c r="AW404" s="217"/>
      <c r="AX404" s="217"/>
      <c r="BE404" s="94"/>
      <c r="BF404" s="217"/>
      <c r="BG404" s="94"/>
      <c r="BH404" s="94"/>
      <c r="BI404" s="217"/>
      <c r="BJ404" s="94"/>
      <c r="BK404" s="217"/>
      <c r="BL404" s="217"/>
      <c r="BQ404" s="96"/>
      <c r="BR404" s="96"/>
      <c r="BS404" s="96"/>
      <c r="BT404" s="96"/>
      <c r="BV404" s="96"/>
      <c r="BW404" s="96"/>
    </row>
    <row r="405" spans="2:75" x14ac:dyDescent="0.2">
      <c r="B405" s="101"/>
      <c r="I405" s="101"/>
      <c r="L405" s="101"/>
      <c r="M405" s="105"/>
      <c r="N405" s="256"/>
      <c r="O405" s="256"/>
      <c r="P405" s="256"/>
      <c r="Q405" s="256"/>
      <c r="R405" s="219"/>
      <c r="S405" s="219"/>
      <c r="T405" s="219"/>
      <c r="U405" s="219"/>
      <c r="V405" s="217"/>
      <c r="X405" s="106"/>
      <c r="Y405" s="217"/>
      <c r="Z405" s="217"/>
      <c r="AA405" s="217"/>
      <c r="AB405" s="94"/>
      <c r="AC405" s="217"/>
      <c r="AD405" s="217"/>
      <c r="AE405" s="217"/>
      <c r="AF405" s="217"/>
      <c r="AG405" s="217"/>
      <c r="AH405" s="217"/>
      <c r="AI405" s="94"/>
      <c r="AJ405" s="217"/>
      <c r="AK405" s="217"/>
      <c r="AL405" s="217"/>
      <c r="AM405" s="217"/>
      <c r="AN405" s="217"/>
      <c r="AO405" s="94"/>
      <c r="AP405" s="217"/>
      <c r="AQ405" s="217"/>
      <c r="AR405" s="217"/>
      <c r="AU405" s="217"/>
      <c r="AW405" s="217"/>
      <c r="AX405" s="217"/>
      <c r="BE405" s="94"/>
      <c r="BF405" s="217"/>
      <c r="BG405" s="94"/>
      <c r="BH405" s="94"/>
      <c r="BI405" s="217"/>
      <c r="BJ405" s="94"/>
      <c r="BK405" s="217"/>
      <c r="BL405" s="217"/>
      <c r="BQ405" s="96"/>
      <c r="BR405" s="96"/>
      <c r="BS405" s="96"/>
      <c r="BT405" s="96"/>
      <c r="BV405" s="96"/>
      <c r="BW405" s="96"/>
    </row>
    <row r="406" spans="2:75" x14ac:dyDescent="0.2">
      <c r="B406" s="101"/>
      <c r="I406" s="101"/>
      <c r="L406" s="101"/>
      <c r="M406" s="105"/>
      <c r="N406" s="256"/>
      <c r="O406" s="256"/>
      <c r="P406" s="256"/>
      <c r="Q406" s="256"/>
      <c r="R406" s="219"/>
      <c r="S406" s="219"/>
      <c r="T406" s="219"/>
      <c r="U406" s="219"/>
      <c r="V406" s="217"/>
      <c r="X406" s="106"/>
      <c r="Y406" s="217"/>
      <c r="Z406" s="217"/>
      <c r="AA406" s="217"/>
      <c r="AB406" s="94"/>
      <c r="AC406" s="217"/>
      <c r="AD406" s="217"/>
      <c r="AE406" s="217"/>
      <c r="AF406" s="217"/>
      <c r="AG406" s="217"/>
      <c r="AH406" s="217"/>
      <c r="AI406" s="94"/>
      <c r="AJ406" s="217"/>
      <c r="AK406" s="217"/>
      <c r="AL406" s="217"/>
      <c r="AM406" s="217"/>
      <c r="AN406" s="217"/>
      <c r="AO406" s="94"/>
      <c r="AP406" s="217"/>
      <c r="AQ406" s="217"/>
      <c r="AR406" s="217"/>
      <c r="AU406" s="217"/>
      <c r="AW406" s="217"/>
      <c r="AX406" s="217"/>
      <c r="BE406" s="94"/>
      <c r="BF406" s="217"/>
      <c r="BG406" s="94"/>
      <c r="BH406" s="94"/>
      <c r="BI406" s="217"/>
      <c r="BJ406" s="94"/>
      <c r="BK406" s="217"/>
      <c r="BL406" s="217"/>
      <c r="BQ406" s="96"/>
      <c r="BR406" s="96"/>
      <c r="BS406" s="96"/>
      <c r="BT406" s="96"/>
      <c r="BV406" s="96"/>
      <c r="BW406" s="96"/>
    </row>
    <row r="407" spans="2:75" x14ac:dyDescent="0.2">
      <c r="B407" s="101"/>
      <c r="I407" s="101"/>
      <c r="L407" s="101"/>
      <c r="M407" s="105"/>
      <c r="N407" s="256"/>
      <c r="O407" s="256"/>
      <c r="P407" s="256"/>
      <c r="Q407" s="256"/>
      <c r="R407" s="219"/>
      <c r="S407" s="219"/>
      <c r="T407" s="219"/>
      <c r="U407" s="219"/>
      <c r="V407" s="217"/>
      <c r="X407" s="106"/>
      <c r="Y407" s="217"/>
      <c r="Z407" s="217"/>
      <c r="AA407" s="217"/>
      <c r="AB407" s="94"/>
      <c r="AC407" s="217"/>
      <c r="AD407" s="217"/>
      <c r="AE407" s="217"/>
      <c r="AF407" s="217"/>
      <c r="AG407" s="217"/>
      <c r="AH407" s="217"/>
      <c r="AI407" s="94"/>
      <c r="AJ407" s="217"/>
      <c r="AK407" s="217"/>
      <c r="AL407" s="217"/>
      <c r="AM407" s="217"/>
      <c r="AN407" s="217"/>
      <c r="AO407" s="94"/>
      <c r="AP407" s="217"/>
      <c r="AQ407" s="217"/>
      <c r="AR407" s="217"/>
      <c r="AU407" s="217"/>
      <c r="AW407" s="217"/>
      <c r="AX407" s="217"/>
      <c r="BE407" s="94"/>
      <c r="BF407" s="217"/>
      <c r="BG407" s="94"/>
      <c r="BH407" s="94"/>
      <c r="BI407" s="217"/>
      <c r="BJ407" s="94"/>
      <c r="BK407" s="217"/>
      <c r="BL407" s="217"/>
      <c r="BQ407" s="96"/>
      <c r="BR407" s="96"/>
      <c r="BS407" s="96"/>
      <c r="BT407" s="96"/>
      <c r="BV407" s="96"/>
      <c r="BW407" s="96"/>
    </row>
    <row r="408" spans="2:75" x14ac:dyDescent="0.2">
      <c r="B408" s="101"/>
      <c r="I408" s="101"/>
      <c r="L408" s="101"/>
      <c r="M408" s="105"/>
      <c r="N408" s="256"/>
      <c r="O408" s="256"/>
      <c r="P408" s="256"/>
      <c r="Q408" s="256"/>
      <c r="R408" s="219"/>
      <c r="S408" s="219"/>
      <c r="T408" s="219"/>
      <c r="U408" s="219"/>
      <c r="V408" s="217"/>
      <c r="X408" s="106"/>
      <c r="Y408" s="217"/>
      <c r="Z408" s="217"/>
      <c r="AA408" s="217"/>
      <c r="AB408" s="94"/>
      <c r="AC408" s="217"/>
      <c r="AD408" s="217"/>
      <c r="AE408" s="217"/>
      <c r="AF408" s="217"/>
      <c r="AG408" s="217"/>
      <c r="AH408" s="217"/>
      <c r="AI408" s="94"/>
      <c r="AJ408" s="217"/>
      <c r="AK408" s="217"/>
      <c r="AL408" s="217"/>
      <c r="AM408" s="217"/>
      <c r="AN408" s="217"/>
      <c r="AO408" s="94"/>
      <c r="AP408" s="217"/>
      <c r="AQ408" s="217"/>
      <c r="AR408" s="217"/>
      <c r="AU408" s="217"/>
      <c r="AW408" s="217"/>
      <c r="AX408" s="217"/>
      <c r="BE408" s="94"/>
      <c r="BF408" s="217"/>
      <c r="BG408" s="94"/>
      <c r="BH408" s="94"/>
      <c r="BI408" s="217"/>
      <c r="BJ408" s="94"/>
      <c r="BK408" s="217"/>
      <c r="BL408" s="217"/>
      <c r="BQ408" s="96"/>
      <c r="BR408" s="96"/>
      <c r="BS408" s="96"/>
      <c r="BT408" s="96"/>
      <c r="BV408" s="96"/>
      <c r="BW408" s="96"/>
    </row>
    <row r="409" spans="2:75" x14ac:dyDescent="0.2">
      <c r="B409" s="101"/>
      <c r="I409" s="101"/>
      <c r="L409" s="101"/>
      <c r="M409" s="105"/>
      <c r="N409" s="256"/>
      <c r="O409" s="256"/>
      <c r="P409" s="256"/>
      <c r="Q409" s="256"/>
      <c r="R409" s="219"/>
      <c r="S409" s="219"/>
      <c r="T409" s="219"/>
      <c r="U409" s="219"/>
      <c r="V409" s="217"/>
      <c r="X409" s="106"/>
      <c r="Y409" s="217"/>
      <c r="Z409" s="217"/>
      <c r="AA409" s="217"/>
      <c r="AB409" s="94"/>
      <c r="AC409" s="217"/>
      <c r="AD409" s="217"/>
      <c r="AE409" s="217"/>
      <c r="AF409" s="217"/>
      <c r="AG409" s="217"/>
      <c r="AH409" s="217"/>
      <c r="AI409" s="94"/>
      <c r="AJ409" s="217"/>
      <c r="AK409" s="217"/>
      <c r="AL409" s="217"/>
      <c r="AM409" s="217"/>
      <c r="AN409" s="217"/>
      <c r="AO409" s="94"/>
      <c r="AP409" s="217"/>
      <c r="AQ409" s="217"/>
      <c r="AR409" s="217"/>
      <c r="AU409" s="217"/>
      <c r="AW409" s="217"/>
      <c r="AX409" s="217"/>
      <c r="BE409" s="94"/>
      <c r="BF409" s="217"/>
      <c r="BG409" s="94"/>
      <c r="BH409" s="94"/>
      <c r="BI409" s="217"/>
      <c r="BJ409" s="94"/>
      <c r="BK409" s="217"/>
      <c r="BL409" s="217"/>
      <c r="BQ409" s="96"/>
      <c r="BR409" s="96"/>
      <c r="BS409" s="96"/>
      <c r="BT409" s="96"/>
      <c r="BV409" s="96"/>
      <c r="BW409" s="96"/>
    </row>
    <row r="410" spans="2:75" x14ac:dyDescent="0.2">
      <c r="B410" s="101"/>
      <c r="I410" s="101"/>
      <c r="L410" s="101"/>
      <c r="M410" s="105"/>
      <c r="N410" s="256"/>
      <c r="O410" s="256"/>
      <c r="P410" s="256"/>
      <c r="Q410" s="256"/>
      <c r="R410" s="219"/>
      <c r="S410" s="219"/>
      <c r="T410" s="219"/>
      <c r="U410" s="219"/>
      <c r="V410" s="217"/>
      <c r="X410" s="106"/>
      <c r="Y410" s="217"/>
      <c r="Z410" s="217"/>
      <c r="AA410" s="217"/>
      <c r="AB410" s="94"/>
      <c r="AC410" s="217"/>
      <c r="AD410" s="217"/>
      <c r="AE410" s="217"/>
      <c r="AF410" s="217"/>
      <c r="AG410" s="217"/>
      <c r="AH410" s="217"/>
      <c r="AI410" s="94"/>
      <c r="AJ410" s="217"/>
      <c r="AK410" s="217"/>
      <c r="AL410" s="217"/>
      <c r="AM410" s="217"/>
      <c r="AN410" s="217"/>
      <c r="AO410" s="94"/>
      <c r="AP410" s="217"/>
      <c r="AQ410" s="217"/>
      <c r="AR410" s="217"/>
      <c r="AU410" s="217"/>
      <c r="AW410" s="217"/>
      <c r="AX410" s="217"/>
      <c r="BE410" s="94"/>
      <c r="BF410" s="217"/>
      <c r="BG410" s="94"/>
      <c r="BH410" s="94"/>
      <c r="BI410" s="217"/>
      <c r="BJ410" s="94"/>
      <c r="BK410" s="217"/>
      <c r="BL410" s="217"/>
      <c r="BQ410" s="96"/>
      <c r="BR410" s="96"/>
      <c r="BS410" s="96"/>
      <c r="BT410" s="96"/>
      <c r="BV410" s="96"/>
      <c r="BW410" s="96"/>
    </row>
    <row r="411" spans="2:75" x14ac:dyDescent="0.2">
      <c r="B411" s="101"/>
      <c r="I411" s="101"/>
      <c r="L411" s="101"/>
      <c r="M411" s="105"/>
      <c r="N411" s="256"/>
      <c r="O411" s="256"/>
      <c r="P411" s="256"/>
      <c r="Q411" s="256"/>
      <c r="R411" s="219"/>
      <c r="S411" s="219"/>
      <c r="T411" s="219"/>
      <c r="U411" s="219"/>
      <c r="V411" s="217"/>
      <c r="X411" s="106"/>
      <c r="Y411" s="217"/>
      <c r="Z411" s="217"/>
      <c r="AA411" s="217"/>
      <c r="AB411" s="94"/>
      <c r="AC411" s="217"/>
      <c r="AD411" s="217"/>
      <c r="AE411" s="217"/>
      <c r="AF411" s="217"/>
      <c r="AG411" s="217"/>
      <c r="AH411" s="217"/>
      <c r="AI411" s="94"/>
      <c r="AJ411" s="217"/>
      <c r="AK411" s="217"/>
      <c r="AL411" s="217"/>
      <c r="AM411" s="217"/>
      <c r="AN411" s="217"/>
      <c r="AO411" s="94"/>
      <c r="AP411" s="217"/>
      <c r="AQ411" s="217"/>
      <c r="AR411" s="217"/>
      <c r="AU411" s="217"/>
      <c r="AW411" s="217"/>
      <c r="AX411" s="217"/>
      <c r="BE411" s="94"/>
      <c r="BF411" s="217"/>
      <c r="BG411" s="94"/>
      <c r="BH411" s="94"/>
      <c r="BI411" s="217"/>
      <c r="BJ411" s="94"/>
      <c r="BK411" s="217"/>
      <c r="BL411" s="217"/>
      <c r="BQ411" s="96"/>
      <c r="BR411" s="96"/>
      <c r="BS411" s="96"/>
      <c r="BT411" s="96"/>
      <c r="BV411" s="96"/>
      <c r="BW411" s="96"/>
    </row>
    <row r="412" spans="2:75" x14ac:dyDescent="0.2">
      <c r="B412" s="101"/>
      <c r="I412" s="101"/>
      <c r="L412" s="101"/>
      <c r="M412" s="105"/>
      <c r="N412" s="256"/>
      <c r="O412" s="256"/>
      <c r="P412" s="256"/>
      <c r="Q412" s="256"/>
      <c r="R412" s="219"/>
      <c r="S412" s="219"/>
      <c r="T412" s="219"/>
      <c r="U412" s="219"/>
      <c r="V412" s="217"/>
      <c r="X412" s="106"/>
      <c r="Y412" s="217"/>
      <c r="Z412" s="217"/>
      <c r="AA412" s="217"/>
      <c r="AB412" s="94"/>
      <c r="AC412" s="217"/>
      <c r="AD412" s="217"/>
      <c r="AE412" s="217"/>
      <c r="AF412" s="217"/>
      <c r="AG412" s="217"/>
      <c r="AH412" s="217"/>
      <c r="AI412" s="94"/>
      <c r="AJ412" s="217"/>
      <c r="AK412" s="217"/>
      <c r="AL412" s="217"/>
      <c r="AM412" s="217"/>
      <c r="AN412" s="217"/>
      <c r="AO412" s="94"/>
      <c r="AP412" s="217"/>
      <c r="AQ412" s="217"/>
      <c r="AR412" s="217"/>
      <c r="AU412" s="217"/>
      <c r="AW412" s="217"/>
      <c r="AX412" s="217"/>
      <c r="BE412" s="94"/>
      <c r="BF412" s="217"/>
      <c r="BG412" s="94"/>
      <c r="BH412" s="94"/>
      <c r="BI412" s="217"/>
      <c r="BJ412" s="94"/>
      <c r="BK412" s="217"/>
      <c r="BL412" s="217"/>
      <c r="BQ412" s="96"/>
      <c r="BR412" s="96"/>
      <c r="BS412" s="96"/>
      <c r="BT412" s="96"/>
      <c r="BV412" s="96"/>
      <c r="BW412" s="96"/>
    </row>
    <row r="413" spans="2:75" x14ac:dyDescent="0.2">
      <c r="B413" s="101"/>
      <c r="I413" s="101"/>
      <c r="L413" s="101"/>
      <c r="M413" s="105"/>
      <c r="N413" s="256"/>
      <c r="O413" s="256"/>
      <c r="P413" s="256"/>
      <c r="Q413" s="256"/>
      <c r="R413" s="219"/>
      <c r="S413" s="219"/>
      <c r="T413" s="219"/>
      <c r="U413" s="219"/>
      <c r="V413" s="217"/>
      <c r="X413" s="106"/>
      <c r="Y413" s="217"/>
      <c r="Z413" s="217"/>
      <c r="AA413" s="217"/>
      <c r="AB413" s="94"/>
      <c r="AC413" s="217"/>
      <c r="AD413" s="217"/>
      <c r="AE413" s="217"/>
      <c r="AF413" s="217"/>
      <c r="AG413" s="217"/>
      <c r="AH413" s="217"/>
      <c r="AI413" s="94"/>
      <c r="AJ413" s="217"/>
      <c r="AK413" s="217"/>
      <c r="AL413" s="217"/>
      <c r="AM413" s="217"/>
      <c r="AN413" s="217"/>
      <c r="AO413" s="94"/>
      <c r="AP413" s="217"/>
      <c r="AQ413" s="217"/>
      <c r="AR413" s="217"/>
      <c r="AU413" s="217"/>
      <c r="AW413" s="217"/>
      <c r="AX413" s="217"/>
      <c r="BE413" s="94"/>
      <c r="BF413" s="217"/>
      <c r="BG413" s="94"/>
      <c r="BH413" s="94"/>
      <c r="BI413" s="217"/>
      <c r="BJ413" s="94"/>
      <c r="BK413" s="217"/>
      <c r="BL413" s="217"/>
      <c r="BQ413" s="96"/>
      <c r="BR413" s="96"/>
      <c r="BS413" s="96"/>
      <c r="BT413" s="96"/>
      <c r="BV413" s="96"/>
      <c r="BW413" s="96"/>
    </row>
    <row r="414" spans="2:75" x14ac:dyDescent="0.2">
      <c r="B414" s="101"/>
      <c r="I414" s="101"/>
      <c r="L414" s="101"/>
      <c r="M414" s="105"/>
      <c r="N414" s="256"/>
      <c r="O414" s="256"/>
      <c r="P414" s="256"/>
      <c r="Q414" s="256"/>
      <c r="R414" s="219"/>
      <c r="S414" s="219"/>
      <c r="T414" s="219"/>
      <c r="U414" s="219"/>
      <c r="V414" s="217"/>
      <c r="X414" s="106"/>
      <c r="Y414" s="217"/>
      <c r="Z414" s="217"/>
      <c r="AA414" s="217"/>
      <c r="AB414" s="94"/>
      <c r="AC414" s="217"/>
      <c r="AD414" s="217"/>
      <c r="AE414" s="217"/>
      <c r="AF414" s="217"/>
      <c r="AG414" s="217"/>
      <c r="AH414" s="217"/>
      <c r="AI414" s="94"/>
      <c r="AJ414" s="217"/>
      <c r="AK414" s="217"/>
      <c r="AL414" s="217"/>
      <c r="AM414" s="217"/>
      <c r="AN414" s="217"/>
      <c r="AO414" s="94"/>
      <c r="AP414" s="217"/>
      <c r="AQ414" s="217"/>
      <c r="AR414" s="217"/>
      <c r="AU414" s="217"/>
      <c r="AW414" s="217"/>
      <c r="AX414" s="217"/>
      <c r="BE414" s="94"/>
      <c r="BF414" s="217"/>
      <c r="BG414" s="94"/>
      <c r="BH414" s="94"/>
      <c r="BI414" s="217"/>
      <c r="BJ414" s="94"/>
      <c r="BK414" s="217"/>
      <c r="BL414" s="217"/>
      <c r="BQ414" s="96"/>
      <c r="BR414" s="96"/>
      <c r="BS414" s="96"/>
      <c r="BT414" s="96"/>
      <c r="BV414" s="96"/>
      <c r="BW414" s="96"/>
    </row>
    <row r="415" spans="2:75" x14ac:dyDescent="0.2">
      <c r="B415" s="101"/>
      <c r="I415" s="101"/>
      <c r="L415" s="101"/>
      <c r="M415" s="105"/>
      <c r="N415" s="256"/>
      <c r="O415" s="256"/>
      <c r="P415" s="256"/>
      <c r="Q415" s="256"/>
      <c r="R415" s="219"/>
      <c r="S415" s="219"/>
      <c r="T415" s="219"/>
      <c r="U415" s="219"/>
      <c r="V415" s="217"/>
      <c r="X415" s="106"/>
      <c r="Y415" s="217"/>
      <c r="Z415" s="217"/>
      <c r="AA415" s="217"/>
      <c r="AB415" s="94"/>
      <c r="AC415" s="217"/>
      <c r="AD415" s="217"/>
      <c r="AE415" s="217"/>
      <c r="AF415" s="217"/>
      <c r="AG415" s="217"/>
      <c r="AH415" s="217"/>
      <c r="AI415" s="94"/>
      <c r="AJ415" s="217"/>
      <c r="AK415" s="217"/>
      <c r="AL415" s="217"/>
      <c r="AM415" s="217"/>
      <c r="AN415" s="217"/>
      <c r="AO415" s="94"/>
      <c r="AP415" s="217"/>
      <c r="AQ415" s="217"/>
      <c r="AR415" s="217"/>
      <c r="AU415" s="217"/>
      <c r="AW415" s="217"/>
      <c r="AX415" s="217"/>
      <c r="BE415" s="94"/>
      <c r="BF415" s="217"/>
      <c r="BG415" s="94"/>
      <c r="BH415" s="94"/>
      <c r="BI415" s="217"/>
      <c r="BJ415" s="94"/>
      <c r="BK415" s="217"/>
      <c r="BL415" s="217"/>
      <c r="BQ415" s="96"/>
      <c r="BR415" s="96"/>
      <c r="BS415" s="96"/>
      <c r="BT415" s="96"/>
      <c r="BV415" s="96"/>
      <c r="BW415" s="96"/>
    </row>
    <row r="416" spans="2:75" x14ac:dyDescent="0.2">
      <c r="B416" s="101"/>
      <c r="I416" s="101"/>
      <c r="L416" s="101"/>
      <c r="M416" s="105"/>
      <c r="N416" s="256"/>
      <c r="O416" s="256"/>
      <c r="P416" s="256"/>
      <c r="Q416" s="256"/>
      <c r="R416" s="219"/>
      <c r="S416" s="219"/>
      <c r="T416" s="219"/>
      <c r="U416" s="219"/>
      <c r="V416" s="217"/>
      <c r="X416" s="106"/>
      <c r="Y416" s="217"/>
      <c r="Z416" s="217"/>
      <c r="AA416" s="217"/>
      <c r="AB416" s="94"/>
      <c r="AC416" s="217"/>
      <c r="AD416" s="217"/>
      <c r="AE416" s="217"/>
      <c r="AF416" s="217"/>
      <c r="AG416" s="217"/>
      <c r="AH416" s="217"/>
      <c r="AI416" s="94"/>
      <c r="AJ416" s="217"/>
      <c r="AK416" s="217"/>
      <c r="AL416" s="217"/>
      <c r="AM416" s="217"/>
      <c r="AN416" s="217"/>
      <c r="AO416" s="94"/>
      <c r="AP416" s="217"/>
      <c r="AQ416" s="217"/>
      <c r="AR416" s="217"/>
      <c r="AU416" s="217"/>
      <c r="AW416" s="217"/>
      <c r="AX416" s="217"/>
      <c r="BE416" s="94"/>
      <c r="BF416" s="217"/>
      <c r="BG416" s="94"/>
      <c r="BH416" s="94"/>
      <c r="BI416" s="217"/>
      <c r="BJ416" s="94"/>
      <c r="BK416" s="217"/>
      <c r="BL416" s="217"/>
      <c r="BQ416" s="96"/>
      <c r="BR416" s="96"/>
      <c r="BS416" s="96"/>
      <c r="BT416" s="96"/>
      <c r="BV416" s="96"/>
      <c r="BW416" s="96"/>
    </row>
    <row r="417" spans="2:75" x14ac:dyDescent="0.2">
      <c r="B417" s="101"/>
      <c r="I417" s="101"/>
      <c r="L417" s="101"/>
      <c r="M417" s="105"/>
      <c r="N417" s="256"/>
      <c r="O417" s="256"/>
      <c r="P417" s="256"/>
      <c r="Q417" s="256"/>
      <c r="R417" s="219"/>
      <c r="S417" s="219"/>
      <c r="T417" s="219"/>
      <c r="U417" s="219"/>
      <c r="V417" s="217"/>
      <c r="X417" s="106"/>
      <c r="Y417" s="217"/>
      <c r="Z417" s="217"/>
      <c r="AA417" s="217"/>
      <c r="AB417" s="94"/>
      <c r="AC417" s="217"/>
      <c r="AD417" s="217"/>
      <c r="AE417" s="217"/>
      <c r="AF417" s="217"/>
      <c r="AG417" s="217"/>
      <c r="AH417" s="217"/>
      <c r="AI417" s="94"/>
      <c r="AJ417" s="217"/>
      <c r="AK417" s="217"/>
      <c r="AL417" s="217"/>
      <c r="AM417" s="217"/>
      <c r="AN417" s="217"/>
      <c r="AO417" s="94"/>
      <c r="AP417" s="217"/>
      <c r="AQ417" s="217"/>
      <c r="AR417" s="217"/>
      <c r="AU417" s="217"/>
      <c r="AW417" s="217"/>
      <c r="AX417" s="217"/>
      <c r="BE417" s="94"/>
      <c r="BF417" s="217"/>
      <c r="BG417" s="94"/>
      <c r="BH417" s="94"/>
      <c r="BI417" s="217"/>
      <c r="BJ417" s="94"/>
      <c r="BK417" s="217"/>
      <c r="BL417" s="217"/>
      <c r="BQ417" s="96"/>
      <c r="BR417" s="96"/>
      <c r="BS417" s="96"/>
      <c r="BT417" s="96"/>
      <c r="BV417" s="96"/>
      <c r="BW417" s="96"/>
    </row>
    <row r="418" spans="2:75" x14ac:dyDescent="0.2">
      <c r="B418" s="101"/>
      <c r="I418" s="101"/>
      <c r="L418" s="101"/>
      <c r="M418" s="105"/>
      <c r="N418" s="256"/>
      <c r="O418" s="256"/>
      <c r="P418" s="256"/>
      <c r="Q418" s="256"/>
      <c r="R418" s="219"/>
      <c r="S418" s="219"/>
      <c r="T418" s="219"/>
      <c r="U418" s="219"/>
      <c r="V418" s="217"/>
      <c r="X418" s="106"/>
      <c r="Y418" s="217"/>
      <c r="Z418" s="217"/>
      <c r="AA418" s="217"/>
      <c r="AB418" s="94"/>
      <c r="AC418" s="217"/>
      <c r="AD418" s="217"/>
      <c r="AE418" s="217"/>
      <c r="AF418" s="217"/>
      <c r="AG418" s="217"/>
      <c r="AH418" s="217"/>
      <c r="AI418" s="94"/>
      <c r="AJ418" s="217"/>
      <c r="AK418" s="217"/>
      <c r="AL418" s="217"/>
      <c r="AM418" s="217"/>
      <c r="AN418" s="217"/>
      <c r="AO418" s="94"/>
      <c r="AP418" s="217"/>
      <c r="AQ418" s="217"/>
      <c r="AR418" s="217"/>
      <c r="AU418" s="217"/>
      <c r="AW418" s="217"/>
      <c r="AX418" s="217"/>
      <c r="BE418" s="94"/>
      <c r="BF418" s="217"/>
      <c r="BG418" s="94"/>
      <c r="BH418" s="94"/>
      <c r="BI418" s="217"/>
      <c r="BJ418" s="94"/>
      <c r="BK418" s="217"/>
      <c r="BL418" s="217"/>
      <c r="BQ418" s="96"/>
      <c r="BR418" s="96"/>
      <c r="BS418" s="96"/>
      <c r="BT418" s="96"/>
      <c r="BV418" s="96"/>
      <c r="BW418" s="96"/>
    </row>
    <row r="419" spans="2:75" x14ac:dyDescent="0.2">
      <c r="B419" s="101"/>
      <c r="I419" s="101"/>
      <c r="L419" s="101"/>
      <c r="M419" s="105"/>
      <c r="N419" s="256"/>
      <c r="O419" s="256"/>
      <c r="P419" s="256"/>
      <c r="Q419" s="256"/>
      <c r="R419" s="219"/>
      <c r="S419" s="219"/>
      <c r="T419" s="219"/>
      <c r="U419" s="219"/>
      <c r="V419" s="217"/>
      <c r="X419" s="106"/>
      <c r="Y419" s="217"/>
      <c r="Z419" s="217"/>
      <c r="AA419" s="217"/>
      <c r="AB419" s="94"/>
      <c r="AC419" s="217"/>
      <c r="AD419" s="217"/>
      <c r="AE419" s="217"/>
      <c r="AF419" s="217"/>
      <c r="AG419" s="217"/>
      <c r="AH419" s="217"/>
      <c r="AI419" s="94"/>
      <c r="AJ419" s="217"/>
      <c r="AK419" s="217"/>
      <c r="AL419" s="217"/>
      <c r="AM419" s="217"/>
      <c r="AN419" s="217"/>
      <c r="AO419" s="94"/>
      <c r="AP419" s="217"/>
      <c r="AQ419" s="217"/>
      <c r="AR419" s="217"/>
      <c r="AU419" s="217"/>
      <c r="AW419" s="217"/>
      <c r="AX419" s="217"/>
      <c r="BE419" s="94"/>
      <c r="BF419" s="217"/>
      <c r="BG419" s="94"/>
      <c r="BH419" s="94"/>
      <c r="BI419" s="217"/>
      <c r="BJ419" s="94"/>
      <c r="BK419" s="217"/>
      <c r="BL419" s="217"/>
      <c r="BQ419" s="96"/>
      <c r="BR419" s="96"/>
      <c r="BS419" s="96"/>
      <c r="BT419" s="96"/>
      <c r="BV419" s="96"/>
      <c r="BW419" s="96"/>
    </row>
    <row r="420" spans="2:75" x14ac:dyDescent="0.2">
      <c r="B420" s="101"/>
      <c r="I420" s="101"/>
      <c r="L420" s="101"/>
      <c r="M420" s="105"/>
      <c r="N420" s="256"/>
      <c r="O420" s="256"/>
      <c r="P420" s="256"/>
      <c r="Q420" s="256"/>
      <c r="R420" s="219"/>
      <c r="S420" s="219"/>
      <c r="T420" s="219"/>
      <c r="U420" s="219"/>
      <c r="V420" s="217"/>
      <c r="X420" s="106"/>
      <c r="Y420" s="217"/>
      <c r="Z420" s="217"/>
      <c r="AA420" s="217"/>
      <c r="AB420" s="94"/>
      <c r="AC420" s="217"/>
      <c r="AD420" s="217"/>
      <c r="AE420" s="217"/>
      <c r="AF420" s="217"/>
      <c r="AG420" s="217"/>
      <c r="AH420" s="217"/>
      <c r="AI420" s="94"/>
      <c r="AJ420" s="217"/>
      <c r="AK420" s="217"/>
      <c r="AL420" s="217"/>
      <c r="AM420" s="217"/>
      <c r="AN420" s="217"/>
      <c r="AO420" s="94"/>
      <c r="AP420" s="217"/>
      <c r="AQ420" s="217"/>
      <c r="AR420" s="217"/>
      <c r="AU420" s="217"/>
      <c r="AW420" s="217"/>
      <c r="AX420" s="217"/>
      <c r="BE420" s="94"/>
      <c r="BF420" s="217"/>
      <c r="BG420" s="94"/>
      <c r="BH420" s="94"/>
      <c r="BI420" s="217"/>
      <c r="BJ420" s="94"/>
      <c r="BK420" s="217"/>
      <c r="BL420" s="217"/>
      <c r="BQ420" s="96"/>
      <c r="BR420" s="96"/>
      <c r="BS420" s="96"/>
      <c r="BT420" s="96"/>
      <c r="BV420" s="96"/>
      <c r="BW420" s="96"/>
    </row>
    <row r="421" spans="2:75" x14ac:dyDescent="0.2">
      <c r="B421" s="101"/>
      <c r="I421" s="101"/>
      <c r="L421" s="101"/>
      <c r="M421" s="105"/>
      <c r="N421" s="256"/>
      <c r="O421" s="256"/>
      <c r="P421" s="256"/>
      <c r="Q421" s="256"/>
      <c r="R421" s="219"/>
      <c r="S421" s="219"/>
      <c r="T421" s="219"/>
      <c r="U421" s="219"/>
      <c r="V421" s="217"/>
      <c r="X421" s="106"/>
      <c r="Y421" s="217"/>
      <c r="Z421" s="217"/>
      <c r="AA421" s="217"/>
      <c r="AB421" s="94"/>
      <c r="AC421" s="217"/>
      <c r="AD421" s="217"/>
      <c r="AE421" s="217"/>
      <c r="AF421" s="217"/>
      <c r="AG421" s="217"/>
      <c r="AH421" s="217"/>
      <c r="AI421" s="94"/>
      <c r="AJ421" s="217"/>
      <c r="AK421" s="217"/>
      <c r="AL421" s="217"/>
      <c r="AM421" s="217"/>
      <c r="AN421" s="217"/>
      <c r="AO421" s="94"/>
      <c r="AP421" s="217"/>
      <c r="AQ421" s="217"/>
      <c r="AR421" s="217"/>
      <c r="AU421" s="217"/>
      <c r="AW421" s="217"/>
      <c r="AX421" s="217"/>
      <c r="BE421" s="94"/>
      <c r="BF421" s="217"/>
      <c r="BG421" s="94"/>
      <c r="BH421" s="94"/>
      <c r="BI421" s="217"/>
      <c r="BJ421" s="94"/>
      <c r="BK421" s="217"/>
      <c r="BL421" s="217"/>
      <c r="BQ421" s="96"/>
      <c r="BR421" s="96"/>
      <c r="BS421" s="96"/>
      <c r="BT421" s="96"/>
      <c r="BV421" s="96"/>
      <c r="BW421" s="96"/>
    </row>
    <row r="422" spans="2:75" x14ac:dyDescent="0.2">
      <c r="B422" s="101"/>
      <c r="I422" s="101"/>
      <c r="L422" s="101"/>
      <c r="M422" s="105"/>
      <c r="N422" s="256"/>
      <c r="O422" s="256"/>
      <c r="P422" s="256"/>
      <c r="Q422" s="256"/>
      <c r="R422" s="219"/>
      <c r="S422" s="219"/>
      <c r="T422" s="219"/>
      <c r="U422" s="219"/>
      <c r="V422" s="217"/>
      <c r="X422" s="106"/>
      <c r="Y422" s="217"/>
      <c r="Z422" s="217"/>
      <c r="AA422" s="217"/>
      <c r="AB422" s="94"/>
      <c r="AC422" s="217"/>
      <c r="AD422" s="217"/>
      <c r="AE422" s="217"/>
      <c r="AF422" s="217"/>
      <c r="AG422" s="217"/>
      <c r="AH422" s="217"/>
      <c r="AI422" s="94"/>
      <c r="AJ422" s="217"/>
      <c r="AK422" s="217"/>
      <c r="AL422" s="217"/>
      <c r="AM422" s="217"/>
      <c r="AN422" s="217"/>
      <c r="AO422" s="94"/>
      <c r="AP422" s="217"/>
      <c r="AQ422" s="217"/>
      <c r="AR422" s="217"/>
      <c r="AU422" s="217"/>
      <c r="AW422" s="217"/>
      <c r="AX422" s="217"/>
      <c r="BE422" s="94"/>
      <c r="BF422" s="217"/>
      <c r="BG422" s="94"/>
      <c r="BH422" s="94"/>
      <c r="BI422" s="217"/>
      <c r="BJ422" s="94"/>
      <c r="BK422" s="217"/>
      <c r="BL422" s="217"/>
      <c r="BQ422" s="96"/>
      <c r="BR422" s="96"/>
      <c r="BS422" s="96"/>
      <c r="BT422" s="96"/>
      <c r="BV422" s="96"/>
      <c r="BW422" s="96"/>
    </row>
    <row r="423" spans="2:75" x14ac:dyDescent="0.2">
      <c r="B423" s="101"/>
      <c r="I423" s="101"/>
      <c r="L423" s="101"/>
      <c r="M423" s="105"/>
      <c r="N423" s="256"/>
      <c r="O423" s="256"/>
      <c r="P423" s="256"/>
      <c r="Q423" s="256"/>
      <c r="R423" s="219"/>
      <c r="S423" s="219"/>
      <c r="T423" s="219"/>
      <c r="U423" s="219"/>
      <c r="V423" s="217"/>
      <c r="X423" s="106"/>
      <c r="Y423" s="217"/>
      <c r="Z423" s="217"/>
      <c r="AA423" s="217"/>
      <c r="AB423" s="94"/>
      <c r="AC423" s="217"/>
      <c r="AD423" s="217"/>
      <c r="AE423" s="217"/>
      <c r="AF423" s="217"/>
      <c r="AG423" s="217"/>
      <c r="AH423" s="217"/>
      <c r="AI423" s="94"/>
      <c r="AJ423" s="217"/>
      <c r="AK423" s="217"/>
      <c r="AL423" s="217"/>
      <c r="AM423" s="217"/>
      <c r="AN423" s="217"/>
      <c r="AO423" s="94"/>
      <c r="AP423" s="217"/>
      <c r="AQ423" s="217"/>
      <c r="AR423" s="217"/>
      <c r="AU423" s="217"/>
      <c r="AW423" s="217"/>
      <c r="AX423" s="217"/>
      <c r="BE423" s="94"/>
      <c r="BF423" s="217"/>
      <c r="BG423" s="94"/>
      <c r="BH423" s="94"/>
      <c r="BI423" s="217"/>
      <c r="BJ423" s="94"/>
      <c r="BK423" s="217"/>
      <c r="BL423" s="217"/>
      <c r="BQ423" s="96"/>
      <c r="BR423" s="96"/>
      <c r="BS423" s="96"/>
      <c r="BT423" s="96"/>
      <c r="BV423" s="96"/>
      <c r="BW423" s="96"/>
    </row>
    <row r="424" spans="2:75" x14ac:dyDescent="0.2">
      <c r="B424" s="101"/>
      <c r="I424" s="101"/>
      <c r="L424" s="101"/>
      <c r="M424" s="105"/>
      <c r="N424" s="256"/>
      <c r="O424" s="256"/>
      <c r="P424" s="256"/>
      <c r="Q424" s="256"/>
      <c r="R424" s="219"/>
      <c r="S424" s="219"/>
      <c r="T424" s="219"/>
      <c r="U424" s="219"/>
      <c r="V424" s="217"/>
      <c r="X424" s="106"/>
      <c r="Y424" s="217"/>
      <c r="Z424" s="217"/>
      <c r="AA424" s="217"/>
      <c r="AB424" s="94"/>
      <c r="AC424" s="217"/>
      <c r="AD424" s="217"/>
      <c r="AE424" s="217"/>
      <c r="AF424" s="217"/>
      <c r="AG424" s="217"/>
      <c r="AH424" s="217"/>
      <c r="AI424" s="94"/>
      <c r="AJ424" s="217"/>
      <c r="AK424" s="217"/>
      <c r="AL424" s="217"/>
      <c r="AM424" s="217"/>
      <c r="AN424" s="217"/>
      <c r="AO424" s="94"/>
      <c r="AP424" s="217"/>
      <c r="AQ424" s="217"/>
      <c r="AR424" s="217"/>
      <c r="AU424" s="217"/>
      <c r="AW424" s="217"/>
      <c r="AX424" s="217"/>
      <c r="BE424" s="94"/>
      <c r="BF424" s="217"/>
      <c r="BG424" s="94"/>
      <c r="BH424" s="94"/>
      <c r="BI424" s="217"/>
      <c r="BJ424" s="94"/>
      <c r="BK424" s="217"/>
      <c r="BL424" s="217"/>
      <c r="BQ424" s="96"/>
      <c r="BR424" s="96"/>
      <c r="BS424" s="96"/>
      <c r="BT424" s="96"/>
      <c r="BV424" s="96"/>
      <c r="BW424" s="96"/>
    </row>
    <row r="425" spans="2:75" x14ac:dyDescent="0.2">
      <c r="B425" s="101"/>
      <c r="I425" s="101"/>
      <c r="L425" s="101"/>
      <c r="M425" s="105"/>
      <c r="N425" s="256"/>
      <c r="O425" s="256"/>
      <c r="P425" s="256"/>
      <c r="Q425" s="256"/>
      <c r="R425" s="219"/>
      <c r="S425" s="219"/>
      <c r="T425" s="219"/>
      <c r="U425" s="219"/>
      <c r="V425" s="217"/>
      <c r="X425" s="106"/>
      <c r="Y425" s="217"/>
      <c r="Z425" s="217"/>
      <c r="AA425" s="217"/>
      <c r="AB425" s="94"/>
      <c r="AC425" s="217"/>
      <c r="AD425" s="217"/>
      <c r="AE425" s="217"/>
      <c r="AF425" s="217"/>
      <c r="AG425" s="217"/>
      <c r="AH425" s="217"/>
      <c r="AI425" s="94"/>
      <c r="AJ425" s="217"/>
      <c r="AK425" s="217"/>
      <c r="AL425" s="217"/>
      <c r="AM425" s="217"/>
      <c r="AN425" s="217"/>
      <c r="AO425" s="94"/>
      <c r="AP425" s="217"/>
      <c r="AQ425" s="217"/>
      <c r="AR425" s="217"/>
      <c r="AU425" s="217"/>
      <c r="AW425" s="217"/>
      <c r="AX425" s="217"/>
      <c r="BE425" s="94"/>
      <c r="BF425" s="217"/>
      <c r="BG425" s="94"/>
      <c r="BH425" s="94"/>
      <c r="BI425" s="217"/>
      <c r="BJ425" s="94"/>
      <c r="BK425" s="217"/>
      <c r="BL425" s="217"/>
      <c r="BQ425" s="96"/>
      <c r="BR425" s="96"/>
      <c r="BS425" s="96"/>
      <c r="BT425" s="96"/>
      <c r="BV425" s="96"/>
      <c r="BW425" s="96"/>
    </row>
    <row r="426" spans="2:75" x14ac:dyDescent="0.2">
      <c r="B426" s="101"/>
      <c r="I426" s="101"/>
      <c r="L426" s="101"/>
      <c r="M426" s="105"/>
      <c r="N426" s="256"/>
      <c r="O426" s="256"/>
      <c r="P426" s="256"/>
      <c r="Q426" s="256"/>
      <c r="R426" s="219"/>
      <c r="S426" s="219"/>
      <c r="T426" s="219"/>
      <c r="U426" s="219"/>
      <c r="V426" s="217"/>
      <c r="X426" s="106"/>
      <c r="Y426" s="217"/>
      <c r="Z426" s="217"/>
      <c r="AA426" s="217"/>
      <c r="AB426" s="94"/>
      <c r="AC426" s="217"/>
      <c r="AD426" s="217"/>
      <c r="AE426" s="217"/>
      <c r="AF426" s="217"/>
      <c r="AG426" s="217"/>
      <c r="AH426" s="217"/>
      <c r="AI426" s="94"/>
      <c r="AJ426" s="217"/>
      <c r="AK426" s="217"/>
      <c r="AL426" s="217"/>
      <c r="AM426" s="217"/>
      <c r="AN426" s="217"/>
      <c r="AO426" s="94"/>
      <c r="AP426" s="217"/>
      <c r="AQ426" s="217"/>
      <c r="AR426" s="217"/>
      <c r="AU426" s="217"/>
      <c r="AW426" s="217"/>
      <c r="AX426" s="217"/>
      <c r="BE426" s="94"/>
      <c r="BF426" s="217"/>
      <c r="BG426" s="94"/>
      <c r="BH426" s="94"/>
      <c r="BI426" s="217"/>
      <c r="BJ426" s="94"/>
      <c r="BK426" s="217"/>
      <c r="BL426" s="217"/>
      <c r="BQ426" s="96"/>
      <c r="BR426" s="96"/>
      <c r="BS426" s="96"/>
      <c r="BT426" s="96"/>
      <c r="BV426" s="96"/>
      <c r="BW426" s="96"/>
    </row>
    <row r="427" spans="2:75" x14ac:dyDescent="0.2">
      <c r="B427" s="101"/>
      <c r="I427" s="101"/>
      <c r="L427" s="101"/>
      <c r="M427" s="105"/>
      <c r="N427" s="256"/>
      <c r="O427" s="256"/>
      <c r="P427" s="256"/>
      <c r="Q427" s="256"/>
      <c r="R427" s="219"/>
      <c r="S427" s="219"/>
      <c r="T427" s="219"/>
      <c r="U427" s="219"/>
      <c r="V427" s="217"/>
      <c r="X427" s="106"/>
      <c r="Y427" s="217"/>
      <c r="Z427" s="217"/>
      <c r="AA427" s="217"/>
      <c r="AB427" s="94"/>
      <c r="AC427" s="217"/>
      <c r="AD427" s="217"/>
      <c r="AE427" s="217"/>
      <c r="AF427" s="217"/>
      <c r="AG427" s="217"/>
      <c r="AH427" s="217"/>
      <c r="AI427" s="94"/>
      <c r="AJ427" s="217"/>
      <c r="AK427" s="217"/>
      <c r="AL427" s="217"/>
      <c r="AM427" s="217"/>
      <c r="AN427" s="217"/>
      <c r="AO427" s="94"/>
      <c r="AP427" s="217"/>
      <c r="AQ427" s="217"/>
      <c r="AR427" s="217"/>
      <c r="AU427" s="217"/>
      <c r="AW427" s="217"/>
      <c r="AX427" s="217"/>
      <c r="BE427" s="94"/>
      <c r="BF427" s="217"/>
      <c r="BG427" s="94"/>
      <c r="BH427" s="94"/>
      <c r="BI427" s="217"/>
      <c r="BJ427" s="94"/>
      <c r="BK427" s="217"/>
      <c r="BL427" s="217"/>
      <c r="BQ427" s="96"/>
      <c r="BR427" s="96"/>
      <c r="BS427" s="96"/>
      <c r="BT427" s="96"/>
      <c r="BV427" s="96"/>
      <c r="BW427" s="96"/>
    </row>
    <row r="428" spans="2:75" x14ac:dyDescent="0.2">
      <c r="B428" s="101"/>
      <c r="I428" s="101"/>
      <c r="L428" s="101"/>
      <c r="M428" s="105"/>
      <c r="N428" s="256"/>
      <c r="O428" s="256"/>
      <c r="P428" s="256"/>
      <c r="Q428" s="256"/>
      <c r="R428" s="219"/>
      <c r="S428" s="219"/>
      <c r="T428" s="219"/>
      <c r="U428" s="219"/>
      <c r="V428" s="217"/>
      <c r="X428" s="106"/>
      <c r="Y428" s="217"/>
      <c r="Z428" s="217"/>
      <c r="AA428" s="217"/>
      <c r="AB428" s="94"/>
      <c r="AC428" s="217"/>
      <c r="AD428" s="217"/>
      <c r="AE428" s="217"/>
      <c r="AF428" s="217"/>
      <c r="AG428" s="217"/>
      <c r="AH428" s="217"/>
      <c r="AI428" s="94"/>
      <c r="AJ428" s="217"/>
      <c r="AK428" s="217"/>
      <c r="AL428" s="217"/>
      <c r="AM428" s="217"/>
      <c r="AN428" s="217"/>
      <c r="AO428" s="94"/>
      <c r="AP428" s="217"/>
      <c r="AQ428" s="217"/>
      <c r="AR428" s="217"/>
      <c r="AU428" s="217"/>
      <c r="AW428" s="217"/>
      <c r="AX428" s="217"/>
      <c r="BE428" s="94"/>
      <c r="BF428" s="217"/>
      <c r="BG428" s="94"/>
      <c r="BH428" s="94"/>
      <c r="BI428" s="217"/>
      <c r="BJ428" s="94"/>
      <c r="BK428" s="217"/>
      <c r="BL428" s="217"/>
      <c r="BQ428" s="96"/>
      <c r="BR428" s="96"/>
      <c r="BS428" s="96"/>
      <c r="BT428" s="96"/>
      <c r="BV428" s="96"/>
      <c r="BW428" s="96"/>
    </row>
    <row r="429" spans="2:75" x14ac:dyDescent="0.2">
      <c r="B429" s="101"/>
      <c r="I429" s="101"/>
      <c r="L429" s="101"/>
      <c r="M429" s="105"/>
      <c r="N429" s="256"/>
      <c r="O429" s="256"/>
      <c r="P429" s="256"/>
      <c r="Q429" s="256"/>
      <c r="R429" s="219"/>
      <c r="S429" s="219"/>
      <c r="T429" s="219"/>
      <c r="U429" s="219"/>
      <c r="V429" s="217"/>
      <c r="X429" s="106"/>
      <c r="Y429" s="217"/>
      <c r="Z429" s="217"/>
      <c r="AA429" s="217"/>
      <c r="AB429" s="94"/>
      <c r="AC429" s="217"/>
      <c r="AD429" s="217"/>
      <c r="AE429" s="217"/>
      <c r="AF429" s="217"/>
      <c r="AG429" s="217"/>
      <c r="AH429" s="217"/>
      <c r="AI429" s="94"/>
      <c r="AJ429" s="217"/>
      <c r="AK429" s="217"/>
      <c r="AL429" s="217"/>
      <c r="AM429" s="217"/>
      <c r="AN429" s="217"/>
      <c r="AO429" s="94"/>
      <c r="AP429" s="217"/>
      <c r="AQ429" s="217"/>
      <c r="AR429" s="217"/>
      <c r="AU429" s="217"/>
      <c r="AW429" s="217"/>
      <c r="AX429" s="217"/>
      <c r="BE429" s="94"/>
      <c r="BF429" s="217"/>
      <c r="BG429" s="94"/>
      <c r="BH429" s="94"/>
      <c r="BI429" s="217"/>
      <c r="BJ429" s="94"/>
      <c r="BK429" s="217"/>
      <c r="BL429" s="217"/>
      <c r="BQ429" s="96"/>
      <c r="BR429" s="96"/>
      <c r="BS429" s="96"/>
      <c r="BT429" s="96"/>
      <c r="BV429" s="96"/>
      <c r="BW429" s="96"/>
    </row>
    <row r="430" spans="2:75" x14ac:dyDescent="0.2">
      <c r="B430" s="101"/>
      <c r="I430" s="101"/>
      <c r="L430" s="101"/>
      <c r="M430" s="105"/>
      <c r="N430" s="256"/>
      <c r="O430" s="256"/>
      <c r="P430" s="256"/>
      <c r="Q430" s="256"/>
      <c r="R430" s="219"/>
      <c r="S430" s="219"/>
      <c r="T430" s="219"/>
      <c r="U430" s="219"/>
      <c r="V430" s="217"/>
      <c r="X430" s="106"/>
      <c r="Y430" s="217"/>
      <c r="Z430" s="217"/>
      <c r="AA430" s="217"/>
      <c r="AB430" s="94"/>
      <c r="AC430" s="217"/>
      <c r="AD430" s="217"/>
      <c r="AE430" s="217"/>
      <c r="AF430" s="217"/>
      <c r="AG430" s="217"/>
      <c r="AH430" s="217"/>
      <c r="AI430" s="94"/>
      <c r="AJ430" s="217"/>
      <c r="AK430" s="217"/>
      <c r="AL430" s="217"/>
      <c r="AM430" s="217"/>
      <c r="AN430" s="217"/>
      <c r="AO430" s="94"/>
      <c r="AP430" s="217"/>
      <c r="AQ430" s="217"/>
      <c r="AR430" s="217"/>
      <c r="AU430" s="217"/>
      <c r="AW430" s="217"/>
      <c r="AX430" s="217"/>
      <c r="BE430" s="94"/>
      <c r="BF430" s="217"/>
      <c r="BG430" s="94"/>
      <c r="BH430" s="94"/>
      <c r="BI430" s="217"/>
      <c r="BJ430" s="94"/>
      <c r="BK430" s="217"/>
      <c r="BL430" s="217"/>
      <c r="BQ430" s="96"/>
      <c r="BR430" s="96"/>
      <c r="BS430" s="96"/>
      <c r="BT430" s="96"/>
      <c r="BV430" s="96"/>
      <c r="BW430" s="96"/>
    </row>
    <row r="431" spans="2:75" x14ac:dyDescent="0.2">
      <c r="B431" s="101"/>
      <c r="I431" s="101"/>
      <c r="L431" s="101"/>
      <c r="M431" s="105"/>
      <c r="N431" s="256"/>
      <c r="O431" s="256"/>
      <c r="P431" s="256"/>
      <c r="Q431" s="256"/>
      <c r="R431" s="219"/>
      <c r="S431" s="219"/>
      <c r="T431" s="219"/>
      <c r="U431" s="219"/>
      <c r="V431" s="217"/>
      <c r="X431" s="106"/>
      <c r="Y431" s="217"/>
      <c r="Z431" s="217"/>
      <c r="AA431" s="217"/>
      <c r="AB431" s="94"/>
      <c r="AC431" s="217"/>
      <c r="AD431" s="217"/>
      <c r="AE431" s="217"/>
      <c r="AF431" s="217"/>
      <c r="AG431" s="217"/>
      <c r="AH431" s="217"/>
      <c r="AI431" s="94"/>
      <c r="AJ431" s="217"/>
      <c r="AK431" s="217"/>
      <c r="AL431" s="217"/>
      <c r="AM431" s="217"/>
      <c r="AN431" s="217"/>
      <c r="AO431" s="94"/>
      <c r="AP431" s="217"/>
      <c r="AQ431" s="217"/>
      <c r="AR431" s="217"/>
      <c r="AU431" s="217"/>
      <c r="AW431" s="217"/>
      <c r="AX431" s="217"/>
      <c r="BE431" s="94"/>
      <c r="BF431" s="217"/>
      <c r="BG431" s="94"/>
      <c r="BH431" s="94"/>
      <c r="BI431" s="217"/>
      <c r="BJ431" s="94"/>
      <c r="BK431" s="217"/>
      <c r="BL431" s="217"/>
      <c r="BQ431" s="96"/>
      <c r="BR431" s="96"/>
      <c r="BS431" s="96"/>
      <c r="BT431" s="96"/>
      <c r="BV431" s="96"/>
      <c r="BW431" s="96"/>
    </row>
    <row r="432" spans="2:75" x14ac:dyDescent="0.2">
      <c r="B432" s="101"/>
      <c r="I432" s="101"/>
      <c r="L432" s="101"/>
      <c r="M432" s="105"/>
      <c r="N432" s="256"/>
      <c r="O432" s="256"/>
      <c r="P432" s="256"/>
      <c r="Q432" s="256"/>
      <c r="R432" s="219"/>
      <c r="S432" s="219"/>
      <c r="T432" s="219"/>
      <c r="U432" s="219"/>
      <c r="V432" s="217"/>
      <c r="X432" s="106"/>
      <c r="Y432" s="217"/>
      <c r="Z432" s="217"/>
      <c r="AA432" s="217"/>
      <c r="AB432" s="94"/>
      <c r="AC432" s="217"/>
      <c r="AD432" s="217"/>
      <c r="AE432" s="217"/>
      <c r="AF432" s="217"/>
      <c r="AG432" s="217"/>
      <c r="AH432" s="217"/>
      <c r="AI432" s="94"/>
      <c r="AJ432" s="217"/>
      <c r="AK432" s="217"/>
      <c r="AL432" s="217"/>
      <c r="AM432" s="217"/>
      <c r="AN432" s="217"/>
      <c r="AO432" s="94"/>
      <c r="AP432" s="217"/>
      <c r="AQ432" s="217"/>
      <c r="AR432" s="217"/>
      <c r="AU432" s="217"/>
      <c r="AW432" s="217"/>
      <c r="AX432" s="217"/>
      <c r="BE432" s="94"/>
      <c r="BF432" s="217"/>
      <c r="BG432" s="94"/>
      <c r="BH432" s="94"/>
      <c r="BI432" s="217"/>
      <c r="BJ432" s="94"/>
      <c r="BK432" s="217"/>
      <c r="BL432" s="217"/>
      <c r="BQ432" s="96"/>
      <c r="BR432" s="96"/>
      <c r="BS432" s="96"/>
      <c r="BT432" s="96"/>
      <c r="BV432" s="96"/>
      <c r="BW432" s="96"/>
    </row>
    <row r="433" spans="2:75" x14ac:dyDescent="0.2">
      <c r="B433" s="101"/>
      <c r="I433" s="101"/>
      <c r="L433" s="101"/>
      <c r="M433" s="105"/>
      <c r="N433" s="256"/>
      <c r="O433" s="256"/>
      <c r="P433" s="256"/>
      <c r="Q433" s="256"/>
      <c r="R433" s="219"/>
      <c r="S433" s="219"/>
      <c r="T433" s="219"/>
      <c r="U433" s="219"/>
      <c r="V433" s="217"/>
      <c r="X433" s="106"/>
      <c r="Y433" s="217"/>
      <c r="Z433" s="217"/>
      <c r="AA433" s="217"/>
      <c r="AB433" s="94"/>
      <c r="AC433" s="217"/>
      <c r="AD433" s="217"/>
      <c r="AE433" s="217"/>
      <c r="AF433" s="217"/>
      <c r="AG433" s="217"/>
      <c r="AH433" s="217"/>
      <c r="AI433" s="94"/>
      <c r="AJ433" s="217"/>
      <c r="AK433" s="217"/>
      <c r="AL433" s="217"/>
      <c r="AM433" s="217"/>
      <c r="AN433" s="217"/>
      <c r="AO433" s="94"/>
      <c r="AP433" s="217"/>
      <c r="AQ433" s="217"/>
      <c r="AR433" s="217"/>
      <c r="AU433" s="217"/>
      <c r="AW433" s="217"/>
      <c r="AX433" s="217"/>
      <c r="BE433" s="94"/>
      <c r="BF433" s="217"/>
      <c r="BG433" s="94"/>
      <c r="BH433" s="94"/>
      <c r="BI433" s="217"/>
      <c r="BJ433" s="94"/>
      <c r="BK433" s="217"/>
      <c r="BL433" s="217"/>
      <c r="BQ433" s="96"/>
      <c r="BR433" s="96"/>
      <c r="BS433" s="96"/>
      <c r="BT433" s="96"/>
      <c r="BV433" s="96"/>
      <c r="BW433" s="96"/>
    </row>
    <row r="434" spans="2:75" x14ac:dyDescent="0.2">
      <c r="B434" s="101"/>
      <c r="I434" s="101"/>
      <c r="L434" s="101"/>
      <c r="M434" s="105"/>
      <c r="N434" s="256"/>
      <c r="O434" s="256"/>
      <c r="P434" s="256"/>
      <c r="Q434" s="256"/>
      <c r="R434" s="219"/>
      <c r="S434" s="219"/>
      <c r="T434" s="219"/>
      <c r="U434" s="219"/>
      <c r="V434" s="217"/>
      <c r="X434" s="106"/>
      <c r="Y434" s="217"/>
      <c r="Z434" s="217"/>
      <c r="AA434" s="217"/>
      <c r="AB434" s="94"/>
      <c r="AC434" s="217"/>
      <c r="AD434" s="217"/>
      <c r="AE434" s="217"/>
      <c r="AF434" s="217"/>
      <c r="AG434" s="217"/>
      <c r="AH434" s="217"/>
      <c r="AI434" s="94"/>
      <c r="AJ434" s="217"/>
      <c r="AK434" s="217"/>
      <c r="AL434" s="217"/>
      <c r="AM434" s="217"/>
      <c r="AN434" s="217"/>
      <c r="AO434" s="94"/>
      <c r="AP434" s="217"/>
      <c r="AQ434" s="217"/>
      <c r="AR434" s="217"/>
      <c r="AU434" s="217"/>
      <c r="AW434" s="217"/>
      <c r="AX434" s="217"/>
      <c r="BE434" s="94"/>
      <c r="BF434" s="217"/>
      <c r="BG434" s="94"/>
      <c r="BH434" s="94"/>
      <c r="BI434" s="217"/>
      <c r="BJ434" s="94"/>
      <c r="BK434" s="217"/>
      <c r="BL434" s="217"/>
      <c r="BQ434" s="96"/>
      <c r="BR434" s="96"/>
      <c r="BS434" s="96"/>
      <c r="BT434" s="96"/>
      <c r="BV434" s="96"/>
      <c r="BW434" s="96"/>
    </row>
    <row r="435" spans="2:75" x14ac:dyDescent="0.2">
      <c r="B435" s="101"/>
      <c r="I435" s="101"/>
      <c r="L435" s="101"/>
      <c r="M435" s="105"/>
      <c r="N435" s="256"/>
      <c r="O435" s="256"/>
      <c r="P435" s="256"/>
      <c r="Q435" s="256"/>
      <c r="R435" s="219"/>
      <c r="S435" s="219"/>
      <c r="T435" s="219"/>
      <c r="U435" s="219"/>
      <c r="V435" s="217"/>
      <c r="X435" s="106"/>
      <c r="Y435" s="217"/>
      <c r="Z435" s="217"/>
      <c r="AA435" s="217"/>
      <c r="AB435" s="94"/>
      <c r="AC435" s="217"/>
      <c r="AD435" s="217"/>
      <c r="AE435" s="217"/>
      <c r="AF435" s="217"/>
      <c r="AG435" s="217"/>
      <c r="AH435" s="217"/>
      <c r="AI435" s="94"/>
      <c r="AJ435" s="217"/>
      <c r="AK435" s="217"/>
      <c r="AL435" s="217"/>
      <c r="AM435" s="217"/>
      <c r="AN435" s="217"/>
      <c r="AO435" s="94"/>
      <c r="AP435" s="217"/>
      <c r="AQ435" s="217"/>
      <c r="AR435" s="217"/>
      <c r="AU435" s="217"/>
      <c r="AW435" s="217"/>
      <c r="AX435" s="217"/>
      <c r="BE435" s="94"/>
      <c r="BF435" s="217"/>
      <c r="BG435" s="94"/>
      <c r="BH435" s="94"/>
      <c r="BI435" s="217"/>
      <c r="BJ435" s="94"/>
      <c r="BK435" s="217"/>
      <c r="BL435" s="217"/>
      <c r="BQ435" s="96"/>
      <c r="BR435" s="96"/>
      <c r="BS435" s="96"/>
      <c r="BT435" s="96"/>
      <c r="BV435" s="96"/>
      <c r="BW435" s="96"/>
    </row>
    <row r="436" spans="2:75" x14ac:dyDescent="0.2">
      <c r="B436" s="101"/>
      <c r="I436" s="101"/>
      <c r="L436" s="101"/>
      <c r="M436" s="105"/>
      <c r="N436" s="256"/>
      <c r="O436" s="256"/>
      <c r="P436" s="256"/>
      <c r="Q436" s="256"/>
      <c r="R436" s="219"/>
      <c r="S436" s="219"/>
      <c r="T436" s="219"/>
      <c r="U436" s="219"/>
      <c r="V436" s="217"/>
      <c r="X436" s="106"/>
      <c r="Y436" s="217"/>
      <c r="Z436" s="217"/>
      <c r="AA436" s="217"/>
      <c r="AB436" s="94"/>
      <c r="AC436" s="217"/>
      <c r="AD436" s="217"/>
      <c r="AE436" s="217"/>
      <c r="AF436" s="217"/>
      <c r="AG436" s="217"/>
      <c r="AH436" s="217"/>
      <c r="AI436" s="94"/>
      <c r="AJ436" s="217"/>
      <c r="AK436" s="217"/>
      <c r="AL436" s="217"/>
      <c r="AM436" s="217"/>
      <c r="AN436" s="217"/>
      <c r="AO436" s="94"/>
      <c r="AP436" s="217"/>
      <c r="AQ436" s="217"/>
      <c r="AR436" s="217"/>
      <c r="AU436" s="217"/>
      <c r="AW436" s="217"/>
      <c r="AX436" s="217"/>
      <c r="BE436" s="94"/>
      <c r="BF436" s="217"/>
      <c r="BG436" s="94"/>
      <c r="BH436" s="94"/>
      <c r="BI436" s="217"/>
      <c r="BJ436" s="94"/>
      <c r="BK436" s="217"/>
      <c r="BL436" s="217"/>
      <c r="BQ436" s="96"/>
      <c r="BR436" s="96"/>
      <c r="BS436" s="96"/>
      <c r="BT436" s="96"/>
      <c r="BV436" s="96"/>
      <c r="BW436" s="96"/>
    </row>
    <row r="437" spans="2:75" x14ac:dyDescent="0.2">
      <c r="B437" s="101"/>
      <c r="I437" s="101"/>
      <c r="L437" s="101"/>
      <c r="M437" s="105"/>
      <c r="N437" s="256"/>
      <c r="O437" s="256"/>
      <c r="P437" s="256"/>
      <c r="Q437" s="256"/>
      <c r="R437" s="219"/>
      <c r="S437" s="219"/>
      <c r="T437" s="219"/>
      <c r="U437" s="219"/>
      <c r="V437" s="217"/>
      <c r="X437" s="106"/>
      <c r="Y437" s="217"/>
      <c r="Z437" s="217"/>
      <c r="AA437" s="217"/>
      <c r="AB437" s="94"/>
      <c r="AC437" s="217"/>
      <c r="AD437" s="217"/>
      <c r="AE437" s="217"/>
      <c r="AF437" s="217"/>
      <c r="AG437" s="217"/>
      <c r="AH437" s="217"/>
      <c r="AI437" s="94"/>
      <c r="AJ437" s="217"/>
      <c r="AK437" s="217"/>
      <c r="AL437" s="217"/>
      <c r="AM437" s="217"/>
      <c r="AN437" s="217"/>
      <c r="AO437" s="94"/>
      <c r="AP437" s="217"/>
      <c r="AQ437" s="217"/>
      <c r="AR437" s="217"/>
      <c r="AU437" s="217"/>
      <c r="AW437" s="217"/>
      <c r="AX437" s="217"/>
      <c r="BE437" s="94"/>
      <c r="BF437" s="217"/>
      <c r="BG437" s="94"/>
      <c r="BH437" s="94"/>
      <c r="BI437" s="217"/>
      <c r="BJ437" s="94"/>
      <c r="BK437" s="217"/>
      <c r="BL437" s="217"/>
      <c r="BQ437" s="96"/>
      <c r="BR437" s="96"/>
      <c r="BS437" s="96"/>
      <c r="BT437" s="96"/>
      <c r="BV437" s="96"/>
      <c r="BW437" s="96"/>
    </row>
    <row r="438" spans="2:75" x14ac:dyDescent="0.2">
      <c r="B438" s="101"/>
      <c r="I438" s="101"/>
      <c r="L438" s="101"/>
      <c r="M438" s="105"/>
      <c r="N438" s="256"/>
      <c r="O438" s="256"/>
      <c r="P438" s="256"/>
      <c r="Q438" s="256"/>
      <c r="R438" s="219"/>
      <c r="S438" s="219"/>
      <c r="T438" s="219"/>
      <c r="U438" s="219"/>
      <c r="V438" s="217"/>
      <c r="X438" s="106"/>
      <c r="Y438" s="217"/>
      <c r="Z438" s="217"/>
      <c r="AA438" s="217"/>
      <c r="AB438" s="94"/>
      <c r="AC438" s="217"/>
      <c r="AD438" s="217"/>
      <c r="AE438" s="217"/>
      <c r="AF438" s="217"/>
      <c r="AG438" s="217"/>
      <c r="AH438" s="217"/>
      <c r="AI438" s="94"/>
      <c r="AJ438" s="217"/>
      <c r="AK438" s="217"/>
      <c r="AL438" s="217"/>
      <c r="AM438" s="217"/>
      <c r="AN438" s="217"/>
      <c r="AO438" s="94"/>
      <c r="AP438" s="217"/>
      <c r="AQ438" s="217"/>
      <c r="AR438" s="217"/>
      <c r="AU438" s="217"/>
      <c r="AW438" s="217"/>
      <c r="AX438" s="217"/>
      <c r="BE438" s="94"/>
      <c r="BF438" s="217"/>
      <c r="BG438" s="94"/>
      <c r="BH438" s="94"/>
      <c r="BI438" s="217"/>
      <c r="BJ438" s="94"/>
      <c r="BK438" s="217"/>
      <c r="BL438" s="217"/>
      <c r="BQ438" s="96"/>
      <c r="BR438" s="96"/>
      <c r="BS438" s="96"/>
      <c r="BT438" s="96"/>
      <c r="BV438" s="96"/>
      <c r="BW438" s="96"/>
    </row>
    <row r="439" spans="2:75" x14ac:dyDescent="0.2">
      <c r="B439" s="101"/>
      <c r="I439" s="101"/>
      <c r="L439" s="101"/>
      <c r="M439" s="105"/>
      <c r="N439" s="256"/>
      <c r="O439" s="256"/>
      <c r="P439" s="256"/>
      <c r="Q439" s="256"/>
      <c r="R439" s="219"/>
      <c r="S439" s="219"/>
      <c r="T439" s="219"/>
      <c r="U439" s="219"/>
      <c r="V439" s="217"/>
      <c r="X439" s="106"/>
      <c r="Y439" s="217"/>
      <c r="Z439" s="217"/>
      <c r="AA439" s="217"/>
      <c r="AB439" s="94"/>
      <c r="AC439" s="217"/>
      <c r="AD439" s="217"/>
      <c r="AE439" s="217"/>
      <c r="AF439" s="217"/>
      <c r="AG439" s="217"/>
      <c r="AH439" s="217"/>
      <c r="AI439" s="94"/>
      <c r="AJ439" s="217"/>
      <c r="AK439" s="217"/>
      <c r="AL439" s="217"/>
      <c r="AM439" s="217"/>
      <c r="AN439" s="217"/>
      <c r="AO439" s="94"/>
      <c r="AP439" s="217"/>
      <c r="AQ439" s="217"/>
      <c r="AR439" s="217"/>
      <c r="AU439" s="217"/>
      <c r="AW439" s="217"/>
      <c r="AX439" s="217"/>
      <c r="BE439" s="94"/>
      <c r="BF439" s="217"/>
      <c r="BG439" s="94"/>
      <c r="BH439" s="94"/>
      <c r="BI439" s="217"/>
      <c r="BJ439" s="94"/>
      <c r="BK439" s="217"/>
      <c r="BL439" s="217"/>
      <c r="BQ439" s="96"/>
      <c r="BR439" s="96"/>
      <c r="BS439" s="96"/>
      <c r="BT439" s="96"/>
      <c r="BV439" s="96"/>
      <c r="BW439" s="96"/>
    </row>
    <row r="440" spans="2:75" x14ac:dyDescent="0.2">
      <c r="B440" s="101"/>
      <c r="I440" s="101"/>
      <c r="L440" s="101"/>
      <c r="M440" s="105"/>
      <c r="N440" s="256"/>
      <c r="O440" s="256"/>
      <c r="P440" s="256"/>
      <c r="Q440" s="256"/>
      <c r="R440" s="219"/>
      <c r="S440" s="219"/>
      <c r="T440" s="219"/>
      <c r="U440" s="219"/>
      <c r="V440" s="217"/>
      <c r="X440" s="106"/>
      <c r="Y440" s="217"/>
      <c r="Z440" s="217"/>
      <c r="AA440" s="217"/>
      <c r="AB440" s="94"/>
      <c r="AC440" s="217"/>
      <c r="AD440" s="217"/>
      <c r="AE440" s="217"/>
      <c r="AF440" s="217"/>
      <c r="AG440" s="217"/>
      <c r="AH440" s="217"/>
      <c r="AI440" s="94"/>
      <c r="AJ440" s="217"/>
      <c r="AK440" s="217"/>
      <c r="AL440" s="217"/>
      <c r="AM440" s="217"/>
      <c r="AN440" s="217"/>
      <c r="AO440" s="94"/>
      <c r="AP440" s="217"/>
      <c r="AQ440" s="217"/>
      <c r="AR440" s="217"/>
      <c r="AU440" s="217"/>
      <c r="AW440" s="217"/>
      <c r="AX440" s="217"/>
      <c r="BE440" s="94"/>
      <c r="BF440" s="217"/>
      <c r="BG440" s="94"/>
      <c r="BH440" s="94"/>
      <c r="BI440" s="217"/>
      <c r="BJ440" s="94"/>
      <c r="BK440" s="217"/>
      <c r="BL440" s="217"/>
      <c r="BQ440" s="96"/>
      <c r="BR440" s="96"/>
      <c r="BS440" s="96"/>
      <c r="BT440" s="96"/>
      <c r="BV440" s="96"/>
      <c r="BW440" s="96"/>
    </row>
    <row r="441" spans="2:75" x14ac:dyDescent="0.2">
      <c r="B441" s="101"/>
      <c r="I441" s="101"/>
      <c r="L441" s="101"/>
      <c r="M441" s="105"/>
      <c r="N441" s="256"/>
      <c r="O441" s="256"/>
      <c r="P441" s="256"/>
      <c r="Q441" s="256"/>
      <c r="R441" s="219"/>
      <c r="S441" s="219"/>
      <c r="T441" s="219"/>
      <c r="U441" s="219"/>
      <c r="V441" s="217"/>
      <c r="X441" s="106"/>
      <c r="Y441" s="217"/>
      <c r="Z441" s="217"/>
      <c r="AA441" s="217"/>
      <c r="AB441" s="94"/>
      <c r="AC441" s="217"/>
      <c r="AD441" s="217"/>
      <c r="AE441" s="217"/>
      <c r="AF441" s="217"/>
      <c r="AG441" s="217"/>
      <c r="AH441" s="217"/>
      <c r="AI441" s="94"/>
      <c r="AJ441" s="217"/>
      <c r="AK441" s="217"/>
      <c r="AL441" s="217"/>
      <c r="AM441" s="217"/>
      <c r="AN441" s="217"/>
      <c r="AO441" s="94"/>
      <c r="AP441" s="217"/>
      <c r="AQ441" s="217"/>
      <c r="AR441" s="217"/>
      <c r="AU441" s="217"/>
      <c r="AW441" s="217"/>
      <c r="AX441" s="217"/>
      <c r="BE441" s="94"/>
      <c r="BF441" s="217"/>
      <c r="BG441" s="94"/>
      <c r="BH441" s="94"/>
      <c r="BI441" s="217"/>
      <c r="BJ441" s="94"/>
      <c r="BK441" s="217"/>
      <c r="BL441" s="217"/>
      <c r="BQ441" s="96"/>
      <c r="BR441" s="96"/>
      <c r="BS441" s="96"/>
      <c r="BT441" s="96"/>
      <c r="BV441" s="96"/>
      <c r="BW441" s="96"/>
    </row>
    <row r="442" spans="2:75" x14ac:dyDescent="0.2">
      <c r="B442" s="101"/>
      <c r="I442" s="101"/>
      <c r="L442" s="101"/>
      <c r="M442" s="105"/>
      <c r="N442" s="256"/>
      <c r="O442" s="256"/>
      <c r="P442" s="256"/>
      <c r="Q442" s="256"/>
      <c r="R442" s="219"/>
      <c r="S442" s="219"/>
      <c r="T442" s="219"/>
      <c r="U442" s="219"/>
      <c r="V442" s="217"/>
      <c r="X442" s="106"/>
      <c r="Y442" s="217"/>
      <c r="Z442" s="217"/>
      <c r="AA442" s="217"/>
      <c r="AB442" s="94"/>
      <c r="AC442" s="217"/>
      <c r="AD442" s="217"/>
      <c r="AE442" s="217"/>
      <c r="AF442" s="217"/>
      <c r="AG442" s="217"/>
      <c r="AH442" s="217"/>
      <c r="AI442" s="94"/>
      <c r="AJ442" s="217"/>
      <c r="AK442" s="217"/>
      <c r="AL442" s="217"/>
      <c r="AM442" s="217"/>
      <c r="AN442" s="217"/>
      <c r="AO442" s="94"/>
      <c r="AP442" s="217"/>
      <c r="AQ442" s="217"/>
      <c r="AR442" s="217"/>
      <c r="AU442" s="217"/>
      <c r="AW442" s="217"/>
      <c r="AX442" s="217"/>
      <c r="BE442" s="94"/>
      <c r="BF442" s="217"/>
      <c r="BG442" s="94"/>
      <c r="BH442" s="94"/>
      <c r="BI442" s="217"/>
      <c r="BJ442" s="94"/>
      <c r="BK442" s="217"/>
      <c r="BL442" s="217"/>
      <c r="BQ442" s="96"/>
      <c r="BR442" s="96"/>
      <c r="BS442" s="96"/>
      <c r="BT442" s="96"/>
      <c r="BV442" s="96"/>
      <c r="BW442" s="96"/>
    </row>
    <row r="443" spans="2:75" x14ac:dyDescent="0.2">
      <c r="B443" s="101"/>
      <c r="I443" s="101"/>
      <c r="L443" s="101"/>
      <c r="M443" s="105"/>
      <c r="N443" s="256"/>
      <c r="O443" s="256"/>
      <c r="P443" s="256"/>
      <c r="Q443" s="256"/>
      <c r="R443" s="219"/>
      <c r="S443" s="219"/>
      <c r="T443" s="219"/>
      <c r="U443" s="219"/>
      <c r="V443" s="217"/>
      <c r="X443" s="106"/>
      <c r="Y443" s="217"/>
      <c r="Z443" s="217"/>
      <c r="AA443" s="217"/>
      <c r="AB443" s="94"/>
      <c r="AC443" s="217"/>
      <c r="AD443" s="217"/>
      <c r="AE443" s="217"/>
      <c r="AF443" s="217"/>
      <c r="AG443" s="217"/>
      <c r="AH443" s="217"/>
      <c r="AI443" s="94"/>
      <c r="AJ443" s="217"/>
      <c r="AK443" s="217"/>
      <c r="AL443" s="217"/>
      <c r="AM443" s="217"/>
      <c r="AN443" s="217"/>
      <c r="AO443" s="94"/>
      <c r="AP443" s="217"/>
      <c r="AQ443" s="217"/>
      <c r="AR443" s="217"/>
      <c r="AU443" s="217"/>
      <c r="AW443" s="217"/>
      <c r="AX443" s="217"/>
      <c r="BE443" s="94"/>
      <c r="BF443" s="217"/>
      <c r="BG443" s="94"/>
      <c r="BH443" s="94"/>
      <c r="BI443" s="217"/>
      <c r="BJ443" s="94"/>
      <c r="BK443" s="217"/>
      <c r="BL443" s="217"/>
      <c r="BQ443" s="96"/>
      <c r="BR443" s="96"/>
      <c r="BS443" s="96"/>
      <c r="BT443" s="96"/>
      <c r="BV443" s="96"/>
      <c r="BW443" s="96"/>
    </row>
    <row r="444" spans="2:75" x14ac:dyDescent="0.2">
      <c r="B444" s="101"/>
      <c r="I444" s="101"/>
      <c r="L444" s="101"/>
      <c r="M444" s="105"/>
      <c r="N444" s="256"/>
      <c r="O444" s="256"/>
      <c r="P444" s="256"/>
      <c r="Q444" s="256"/>
      <c r="R444" s="219"/>
      <c r="S444" s="219"/>
      <c r="T444" s="219"/>
      <c r="U444" s="219"/>
      <c r="V444" s="217"/>
      <c r="X444" s="106"/>
      <c r="Y444" s="217"/>
      <c r="Z444" s="217"/>
      <c r="AA444" s="217"/>
      <c r="AB444" s="94"/>
      <c r="AC444" s="217"/>
      <c r="AD444" s="217"/>
      <c r="AE444" s="217"/>
      <c r="AF444" s="217"/>
      <c r="AG444" s="217"/>
      <c r="AH444" s="217"/>
      <c r="AI444" s="94"/>
      <c r="AJ444" s="217"/>
      <c r="AK444" s="217"/>
      <c r="AL444" s="217"/>
      <c r="AM444" s="217"/>
      <c r="AN444" s="217"/>
      <c r="AO444" s="94"/>
      <c r="AP444" s="217"/>
      <c r="AQ444" s="217"/>
      <c r="AR444" s="217"/>
      <c r="AU444" s="217"/>
      <c r="AW444" s="217"/>
      <c r="AX444" s="217"/>
      <c r="BE444" s="94"/>
      <c r="BF444" s="217"/>
      <c r="BG444" s="94"/>
      <c r="BH444" s="94"/>
      <c r="BI444" s="217"/>
      <c r="BJ444" s="94"/>
      <c r="BK444" s="217"/>
      <c r="BL444" s="217"/>
      <c r="BQ444" s="96"/>
      <c r="BR444" s="96"/>
      <c r="BS444" s="96"/>
      <c r="BT444" s="96"/>
      <c r="BV444" s="96"/>
      <c r="BW444" s="96"/>
    </row>
    <row r="445" spans="2:75" x14ac:dyDescent="0.2">
      <c r="B445" s="101"/>
      <c r="I445" s="101"/>
      <c r="L445" s="101"/>
      <c r="M445" s="105"/>
      <c r="N445" s="256"/>
      <c r="O445" s="256"/>
      <c r="P445" s="256"/>
      <c r="Q445" s="256"/>
      <c r="R445" s="219"/>
      <c r="S445" s="219"/>
      <c r="T445" s="219"/>
      <c r="U445" s="219"/>
      <c r="V445" s="217"/>
      <c r="X445" s="106"/>
      <c r="Y445" s="217"/>
      <c r="Z445" s="217"/>
      <c r="AA445" s="217"/>
      <c r="AB445" s="94"/>
      <c r="AC445" s="217"/>
      <c r="AD445" s="217"/>
      <c r="AE445" s="217"/>
      <c r="AF445" s="217"/>
      <c r="AG445" s="217"/>
      <c r="AH445" s="217"/>
      <c r="AI445" s="94"/>
      <c r="AJ445" s="217"/>
      <c r="AK445" s="217"/>
      <c r="AL445" s="217"/>
      <c r="AM445" s="217"/>
      <c r="AN445" s="217"/>
      <c r="AO445" s="94"/>
      <c r="AP445" s="217"/>
      <c r="AQ445" s="217"/>
      <c r="AR445" s="217"/>
      <c r="AU445" s="217"/>
      <c r="AW445" s="217"/>
      <c r="AX445" s="217"/>
      <c r="BE445" s="94"/>
      <c r="BF445" s="217"/>
      <c r="BG445" s="94"/>
      <c r="BH445" s="94"/>
      <c r="BI445" s="217"/>
      <c r="BJ445" s="94"/>
      <c r="BK445" s="217"/>
      <c r="BL445" s="217"/>
      <c r="BQ445" s="96"/>
      <c r="BR445" s="96"/>
      <c r="BS445" s="96"/>
      <c r="BT445" s="96"/>
      <c r="BV445" s="96"/>
      <c r="BW445" s="96"/>
    </row>
    <row r="446" spans="2:75" x14ac:dyDescent="0.2">
      <c r="B446" s="101"/>
      <c r="I446" s="101"/>
      <c r="L446" s="101"/>
      <c r="M446" s="105"/>
      <c r="N446" s="256"/>
      <c r="O446" s="256"/>
      <c r="P446" s="256"/>
      <c r="Q446" s="256"/>
      <c r="R446" s="219"/>
      <c r="S446" s="219"/>
      <c r="T446" s="219"/>
      <c r="U446" s="219"/>
      <c r="V446" s="217"/>
      <c r="X446" s="106"/>
      <c r="Y446" s="217"/>
      <c r="Z446" s="217"/>
      <c r="AA446" s="217"/>
      <c r="AB446" s="94"/>
      <c r="AC446" s="217"/>
      <c r="AD446" s="217"/>
      <c r="AE446" s="217"/>
      <c r="AF446" s="217"/>
      <c r="AG446" s="217"/>
      <c r="AH446" s="217"/>
      <c r="AI446" s="94"/>
      <c r="AJ446" s="217"/>
      <c r="AK446" s="217"/>
      <c r="AL446" s="217"/>
      <c r="AM446" s="217"/>
      <c r="AN446" s="217"/>
      <c r="AO446" s="94"/>
      <c r="AP446" s="217"/>
      <c r="AQ446" s="217"/>
      <c r="AR446" s="217"/>
      <c r="AU446" s="217"/>
      <c r="AW446" s="217"/>
      <c r="AX446" s="217"/>
      <c r="BE446" s="94"/>
      <c r="BF446" s="217"/>
      <c r="BG446" s="94"/>
      <c r="BH446" s="94"/>
      <c r="BI446" s="217"/>
      <c r="BJ446" s="94"/>
      <c r="BK446" s="217"/>
      <c r="BL446" s="217"/>
      <c r="BQ446" s="96"/>
      <c r="BR446" s="96"/>
      <c r="BS446" s="96"/>
      <c r="BT446" s="96"/>
      <c r="BV446" s="96"/>
      <c r="BW446" s="96"/>
    </row>
    <row r="447" spans="2:75" x14ac:dyDescent="0.2">
      <c r="B447" s="101"/>
      <c r="I447" s="101"/>
      <c r="L447" s="101"/>
      <c r="M447" s="105"/>
      <c r="N447" s="256"/>
      <c r="O447" s="256"/>
      <c r="P447" s="256"/>
      <c r="Q447" s="256"/>
      <c r="R447" s="219"/>
      <c r="S447" s="219"/>
      <c r="T447" s="219"/>
      <c r="U447" s="219"/>
      <c r="V447" s="217"/>
      <c r="X447" s="106"/>
      <c r="Y447" s="217"/>
      <c r="Z447" s="217"/>
      <c r="AA447" s="217"/>
      <c r="AB447" s="94"/>
      <c r="AC447" s="217"/>
      <c r="AD447" s="217"/>
      <c r="AE447" s="217"/>
      <c r="AF447" s="217"/>
      <c r="AG447" s="217"/>
      <c r="AH447" s="217"/>
      <c r="AI447" s="94"/>
      <c r="AJ447" s="217"/>
      <c r="AK447" s="217"/>
      <c r="AL447" s="217"/>
      <c r="AM447" s="217"/>
      <c r="AN447" s="217"/>
      <c r="AO447" s="94"/>
      <c r="AP447" s="217"/>
      <c r="AQ447" s="217"/>
      <c r="AR447" s="217"/>
      <c r="AU447" s="217"/>
      <c r="AW447" s="217"/>
      <c r="AX447" s="217"/>
      <c r="BE447" s="94"/>
      <c r="BF447" s="217"/>
      <c r="BG447" s="94"/>
      <c r="BH447" s="94"/>
      <c r="BI447" s="217"/>
      <c r="BJ447" s="94"/>
      <c r="BK447" s="217"/>
      <c r="BL447" s="217"/>
      <c r="BQ447" s="96"/>
      <c r="BR447" s="96"/>
      <c r="BS447" s="96"/>
      <c r="BT447" s="96"/>
      <c r="BV447" s="96"/>
      <c r="BW447" s="96"/>
    </row>
    <row r="448" spans="2:75" x14ac:dyDescent="0.2">
      <c r="B448" s="101"/>
      <c r="I448" s="101"/>
      <c r="L448" s="101"/>
      <c r="M448" s="105"/>
      <c r="N448" s="256"/>
      <c r="O448" s="256"/>
      <c r="P448" s="256"/>
      <c r="Q448" s="256"/>
      <c r="R448" s="219"/>
      <c r="S448" s="219"/>
      <c r="T448" s="219"/>
      <c r="U448" s="219"/>
      <c r="V448" s="217"/>
      <c r="X448" s="106"/>
      <c r="Y448" s="217"/>
      <c r="Z448" s="217"/>
      <c r="AA448" s="217"/>
      <c r="AB448" s="94"/>
      <c r="AC448" s="217"/>
      <c r="AD448" s="217"/>
      <c r="AE448" s="217"/>
      <c r="AF448" s="217"/>
      <c r="AG448" s="217"/>
      <c r="AH448" s="217"/>
      <c r="AI448" s="94"/>
      <c r="AJ448" s="217"/>
      <c r="AK448" s="217"/>
      <c r="AL448" s="217"/>
      <c r="AM448" s="217"/>
      <c r="AN448" s="217"/>
      <c r="AO448" s="94"/>
      <c r="AP448" s="217"/>
      <c r="AQ448" s="217"/>
      <c r="AR448" s="217"/>
      <c r="AU448" s="217"/>
      <c r="AW448" s="217"/>
      <c r="AX448" s="217"/>
      <c r="BE448" s="94"/>
      <c r="BF448" s="217"/>
      <c r="BG448" s="94"/>
      <c r="BH448" s="94"/>
      <c r="BI448" s="217"/>
      <c r="BJ448" s="94"/>
      <c r="BK448" s="217"/>
      <c r="BL448" s="217"/>
      <c r="BQ448" s="96"/>
      <c r="BR448" s="96"/>
      <c r="BS448" s="96"/>
      <c r="BT448" s="96"/>
      <c r="BV448" s="96"/>
      <c r="BW448" s="96"/>
    </row>
    <row r="449" spans="2:75" x14ac:dyDescent="0.2">
      <c r="B449" s="101"/>
      <c r="I449" s="101"/>
      <c r="L449" s="101"/>
      <c r="M449" s="105"/>
      <c r="N449" s="256"/>
      <c r="O449" s="256"/>
      <c r="P449" s="256"/>
      <c r="Q449" s="256"/>
      <c r="R449" s="219"/>
      <c r="S449" s="219"/>
      <c r="T449" s="219"/>
      <c r="U449" s="219"/>
      <c r="V449" s="217"/>
      <c r="X449" s="106"/>
      <c r="Y449" s="217"/>
      <c r="Z449" s="217"/>
      <c r="AA449" s="217"/>
      <c r="AB449" s="94"/>
      <c r="AC449" s="217"/>
      <c r="AD449" s="217"/>
      <c r="AE449" s="217"/>
      <c r="AF449" s="217"/>
      <c r="AG449" s="217"/>
      <c r="AH449" s="217"/>
      <c r="AI449" s="94"/>
      <c r="AJ449" s="217"/>
      <c r="AK449" s="217"/>
      <c r="AL449" s="217"/>
      <c r="AM449" s="217"/>
      <c r="AN449" s="217"/>
      <c r="AO449" s="94"/>
      <c r="AP449" s="217"/>
      <c r="AQ449" s="217"/>
      <c r="AR449" s="217"/>
      <c r="AU449" s="217"/>
      <c r="AW449" s="217"/>
      <c r="AX449" s="217"/>
      <c r="BE449" s="94"/>
      <c r="BF449" s="217"/>
      <c r="BG449" s="94"/>
      <c r="BH449" s="94"/>
      <c r="BI449" s="217"/>
      <c r="BJ449" s="94"/>
      <c r="BK449" s="217"/>
      <c r="BL449" s="217"/>
      <c r="BQ449" s="96"/>
      <c r="BR449" s="96"/>
      <c r="BS449" s="96"/>
      <c r="BT449" s="96"/>
      <c r="BV449" s="96"/>
      <c r="BW449" s="96"/>
    </row>
    <row r="450" spans="2:75" x14ac:dyDescent="0.2">
      <c r="B450" s="101"/>
      <c r="I450" s="101"/>
      <c r="L450" s="101"/>
      <c r="M450" s="105"/>
      <c r="N450" s="256"/>
      <c r="O450" s="256"/>
      <c r="P450" s="256"/>
      <c r="Q450" s="256"/>
      <c r="R450" s="219"/>
      <c r="S450" s="219"/>
      <c r="T450" s="219"/>
      <c r="U450" s="219"/>
      <c r="V450" s="217"/>
      <c r="X450" s="106"/>
      <c r="Y450" s="217"/>
      <c r="Z450" s="217"/>
      <c r="AA450" s="217"/>
      <c r="AB450" s="94"/>
      <c r="AC450" s="217"/>
      <c r="AD450" s="217"/>
      <c r="AE450" s="217"/>
      <c r="AF450" s="217"/>
      <c r="AG450" s="217"/>
      <c r="AH450" s="217"/>
      <c r="AI450" s="94"/>
      <c r="AJ450" s="217"/>
      <c r="AK450" s="217"/>
      <c r="AL450" s="217"/>
      <c r="AM450" s="217"/>
      <c r="AN450" s="217"/>
      <c r="AO450" s="94"/>
      <c r="AP450" s="217"/>
      <c r="AQ450" s="217"/>
      <c r="AR450" s="217"/>
      <c r="AU450" s="217"/>
      <c r="AW450" s="217"/>
      <c r="AX450" s="217"/>
      <c r="BE450" s="94"/>
      <c r="BF450" s="217"/>
      <c r="BG450" s="94"/>
      <c r="BH450" s="94"/>
      <c r="BI450" s="217"/>
      <c r="BJ450" s="94"/>
      <c r="BK450" s="217"/>
      <c r="BL450" s="217"/>
      <c r="BQ450" s="96"/>
      <c r="BR450" s="96"/>
      <c r="BS450" s="96"/>
      <c r="BT450" s="96"/>
      <c r="BV450" s="96"/>
      <c r="BW450" s="96"/>
    </row>
    <row r="451" spans="2:75" x14ac:dyDescent="0.2">
      <c r="B451" s="101"/>
      <c r="I451" s="101"/>
      <c r="L451" s="101"/>
      <c r="M451" s="105"/>
      <c r="N451" s="256"/>
      <c r="O451" s="256"/>
      <c r="P451" s="256"/>
      <c r="Q451" s="256"/>
      <c r="R451" s="219"/>
      <c r="S451" s="219"/>
      <c r="T451" s="219"/>
      <c r="U451" s="219"/>
      <c r="V451" s="217"/>
      <c r="X451" s="106"/>
      <c r="Y451" s="217"/>
      <c r="Z451" s="217"/>
      <c r="AA451" s="217"/>
      <c r="AB451" s="94"/>
      <c r="AC451" s="217"/>
      <c r="AD451" s="217"/>
      <c r="AE451" s="217"/>
      <c r="AF451" s="217"/>
      <c r="AG451" s="217"/>
      <c r="AH451" s="217"/>
      <c r="AI451" s="94"/>
      <c r="AJ451" s="217"/>
      <c r="AK451" s="217"/>
      <c r="AL451" s="217"/>
      <c r="AM451" s="217"/>
      <c r="AN451" s="217"/>
      <c r="AO451" s="94"/>
      <c r="AP451" s="217"/>
      <c r="AQ451" s="217"/>
      <c r="AR451" s="217"/>
      <c r="AU451" s="217"/>
      <c r="AW451" s="217"/>
      <c r="AX451" s="217"/>
      <c r="BE451" s="94"/>
      <c r="BF451" s="217"/>
      <c r="BG451" s="94"/>
      <c r="BH451" s="94"/>
      <c r="BI451" s="217"/>
      <c r="BJ451" s="94"/>
      <c r="BK451" s="217"/>
      <c r="BL451" s="217"/>
      <c r="BQ451" s="96"/>
      <c r="BR451" s="96"/>
      <c r="BS451" s="96"/>
      <c r="BT451" s="96"/>
      <c r="BV451" s="96"/>
      <c r="BW451" s="96"/>
    </row>
    <row r="452" spans="2:75" x14ac:dyDescent="0.2">
      <c r="B452" s="101"/>
      <c r="I452" s="101"/>
      <c r="L452" s="101"/>
      <c r="M452" s="105"/>
      <c r="N452" s="256"/>
      <c r="O452" s="256"/>
      <c r="P452" s="256"/>
      <c r="Q452" s="256"/>
      <c r="R452" s="219"/>
      <c r="S452" s="219"/>
      <c r="T452" s="219"/>
      <c r="U452" s="219"/>
      <c r="V452" s="217"/>
      <c r="X452" s="106"/>
      <c r="Y452" s="217"/>
      <c r="Z452" s="217"/>
      <c r="AA452" s="217"/>
      <c r="AB452" s="94"/>
      <c r="AC452" s="217"/>
      <c r="AD452" s="217"/>
      <c r="AE452" s="217"/>
      <c r="AF452" s="217"/>
      <c r="AG452" s="217"/>
      <c r="AH452" s="217"/>
      <c r="AI452" s="94"/>
      <c r="AJ452" s="217"/>
      <c r="AK452" s="217"/>
      <c r="AL452" s="217"/>
      <c r="AM452" s="217"/>
      <c r="AN452" s="217"/>
      <c r="AO452" s="94"/>
      <c r="AP452" s="217"/>
      <c r="AQ452" s="217"/>
      <c r="AR452" s="217"/>
      <c r="AU452" s="217"/>
      <c r="AW452" s="217"/>
      <c r="AX452" s="217"/>
      <c r="BE452" s="94"/>
      <c r="BF452" s="217"/>
      <c r="BG452" s="94"/>
      <c r="BH452" s="94"/>
      <c r="BI452" s="217"/>
      <c r="BJ452" s="94"/>
      <c r="BK452" s="217"/>
      <c r="BL452" s="217"/>
      <c r="BQ452" s="96"/>
      <c r="BR452" s="96"/>
      <c r="BS452" s="96"/>
      <c r="BT452" s="96"/>
      <c r="BV452" s="96"/>
      <c r="BW452" s="96"/>
    </row>
    <row r="453" spans="2:75" x14ac:dyDescent="0.2">
      <c r="B453" s="101"/>
      <c r="I453" s="101"/>
      <c r="L453" s="101"/>
      <c r="M453" s="105"/>
      <c r="N453" s="256"/>
      <c r="O453" s="256"/>
      <c r="P453" s="256"/>
      <c r="Q453" s="256"/>
      <c r="R453" s="219"/>
      <c r="S453" s="219"/>
      <c r="T453" s="219"/>
      <c r="U453" s="219"/>
      <c r="V453" s="217"/>
      <c r="X453" s="106"/>
      <c r="Y453" s="217"/>
      <c r="Z453" s="217"/>
      <c r="AA453" s="217"/>
      <c r="AB453" s="94"/>
      <c r="AC453" s="217"/>
      <c r="AD453" s="217"/>
      <c r="AE453" s="217"/>
      <c r="AF453" s="217"/>
      <c r="AG453" s="217"/>
      <c r="AH453" s="217"/>
      <c r="AI453" s="94"/>
      <c r="AJ453" s="217"/>
      <c r="AK453" s="217"/>
      <c r="AL453" s="217"/>
      <c r="AM453" s="217"/>
      <c r="AN453" s="217"/>
      <c r="AO453" s="94"/>
      <c r="AP453" s="217"/>
      <c r="AQ453" s="217"/>
      <c r="AR453" s="217"/>
      <c r="AU453" s="217"/>
      <c r="AW453" s="217"/>
      <c r="AX453" s="217"/>
      <c r="BE453" s="94"/>
      <c r="BF453" s="217"/>
      <c r="BG453" s="94"/>
      <c r="BH453" s="94"/>
      <c r="BI453" s="217"/>
      <c r="BJ453" s="94"/>
      <c r="BK453" s="217"/>
      <c r="BL453" s="217"/>
      <c r="BQ453" s="96"/>
      <c r="BR453" s="96"/>
      <c r="BS453" s="96"/>
      <c r="BT453" s="96"/>
      <c r="BV453" s="96"/>
      <c r="BW453" s="96"/>
    </row>
    <row r="454" spans="2:75" x14ac:dyDescent="0.2">
      <c r="B454" s="101"/>
      <c r="I454" s="101"/>
      <c r="L454" s="101"/>
      <c r="M454" s="105"/>
      <c r="N454" s="256"/>
      <c r="O454" s="256"/>
      <c r="P454" s="256"/>
      <c r="Q454" s="256"/>
      <c r="R454" s="219"/>
      <c r="S454" s="219"/>
      <c r="T454" s="219"/>
      <c r="U454" s="219"/>
      <c r="V454" s="217"/>
      <c r="X454" s="106"/>
      <c r="Y454" s="217"/>
      <c r="Z454" s="217"/>
      <c r="AA454" s="217"/>
      <c r="AB454" s="94"/>
      <c r="AC454" s="217"/>
      <c r="AD454" s="217"/>
      <c r="AE454" s="217"/>
      <c r="AF454" s="217"/>
      <c r="AG454" s="217"/>
      <c r="AH454" s="217"/>
      <c r="AI454" s="94"/>
      <c r="AJ454" s="217"/>
      <c r="AK454" s="217"/>
      <c r="AL454" s="217"/>
      <c r="AM454" s="217"/>
      <c r="AN454" s="217"/>
      <c r="AO454" s="94"/>
      <c r="AP454" s="217"/>
      <c r="AQ454" s="217"/>
      <c r="AR454" s="217"/>
      <c r="AU454" s="217"/>
      <c r="AW454" s="217"/>
      <c r="AX454" s="217"/>
      <c r="BE454" s="94"/>
      <c r="BF454" s="217"/>
      <c r="BG454" s="94"/>
      <c r="BH454" s="94"/>
      <c r="BI454" s="217"/>
      <c r="BJ454" s="94"/>
      <c r="BK454" s="217"/>
      <c r="BL454" s="217"/>
      <c r="BQ454" s="96"/>
      <c r="BR454" s="96"/>
      <c r="BS454" s="96"/>
      <c r="BT454" s="96"/>
      <c r="BV454" s="96"/>
      <c r="BW454" s="96"/>
    </row>
    <row r="455" spans="2:75" x14ac:dyDescent="0.2">
      <c r="B455" s="101"/>
      <c r="I455" s="101"/>
      <c r="L455" s="101"/>
      <c r="M455" s="105"/>
      <c r="N455" s="256"/>
      <c r="O455" s="256"/>
      <c r="P455" s="256"/>
      <c r="Q455" s="256"/>
      <c r="R455" s="219"/>
      <c r="S455" s="219"/>
      <c r="T455" s="219"/>
      <c r="U455" s="219"/>
      <c r="V455" s="217"/>
      <c r="X455" s="106"/>
      <c r="Y455" s="217"/>
      <c r="Z455" s="217"/>
      <c r="AA455" s="217"/>
      <c r="AB455" s="94"/>
      <c r="AC455" s="217"/>
      <c r="AD455" s="217"/>
      <c r="AE455" s="217"/>
      <c r="AF455" s="217"/>
      <c r="AG455" s="217"/>
      <c r="AH455" s="217"/>
      <c r="AI455" s="94"/>
      <c r="AJ455" s="217"/>
      <c r="AK455" s="217"/>
      <c r="AL455" s="217"/>
      <c r="AM455" s="217"/>
      <c r="AN455" s="217"/>
      <c r="AO455" s="94"/>
      <c r="AP455" s="217"/>
      <c r="AQ455" s="217"/>
      <c r="AR455" s="217"/>
      <c r="AU455" s="217"/>
      <c r="AW455" s="217"/>
      <c r="AX455" s="217"/>
      <c r="BE455" s="94"/>
      <c r="BF455" s="217"/>
      <c r="BG455" s="94"/>
      <c r="BH455" s="94"/>
      <c r="BI455" s="217"/>
      <c r="BJ455" s="94"/>
      <c r="BK455" s="217"/>
      <c r="BL455" s="217"/>
      <c r="BQ455" s="96"/>
      <c r="BR455" s="96"/>
      <c r="BS455" s="96"/>
      <c r="BT455" s="96"/>
      <c r="BV455" s="96"/>
      <c r="BW455" s="96"/>
    </row>
    <row r="456" spans="2:75" x14ac:dyDescent="0.2">
      <c r="B456" s="101"/>
      <c r="I456" s="101"/>
      <c r="L456" s="101"/>
      <c r="M456" s="105"/>
      <c r="N456" s="256"/>
      <c r="O456" s="256"/>
      <c r="P456" s="256"/>
      <c r="Q456" s="256"/>
      <c r="R456" s="219"/>
      <c r="S456" s="219"/>
      <c r="T456" s="219"/>
      <c r="U456" s="219"/>
      <c r="V456" s="217"/>
      <c r="X456" s="106"/>
      <c r="Y456" s="217"/>
      <c r="Z456" s="217"/>
      <c r="AA456" s="217"/>
      <c r="AB456" s="94"/>
      <c r="AC456" s="217"/>
      <c r="AD456" s="217"/>
      <c r="AE456" s="217"/>
      <c r="AF456" s="217"/>
      <c r="AG456" s="217"/>
      <c r="AH456" s="217"/>
      <c r="AI456" s="94"/>
      <c r="AJ456" s="217"/>
      <c r="AK456" s="217"/>
      <c r="AL456" s="217"/>
      <c r="AM456" s="217"/>
      <c r="AN456" s="217"/>
      <c r="AO456" s="94"/>
      <c r="AP456" s="217"/>
      <c r="AQ456" s="217"/>
      <c r="AR456" s="217"/>
      <c r="AU456" s="217"/>
      <c r="AW456" s="217"/>
      <c r="AX456" s="217"/>
      <c r="BE456" s="94"/>
      <c r="BF456" s="217"/>
      <c r="BG456" s="94"/>
      <c r="BH456" s="94"/>
      <c r="BI456" s="217"/>
      <c r="BJ456" s="94"/>
      <c r="BK456" s="217"/>
      <c r="BL456" s="217"/>
      <c r="BQ456" s="96"/>
      <c r="BR456" s="96"/>
      <c r="BS456" s="96"/>
      <c r="BT456" s="96"/>
      <c r="BV456" s="96"/>
      <c r="BW456" s="96"/>
    </row>
    <row r="457" spans="2:75" x14ac:dyDescent="0.2">
      <c r="B457" s="101"/>
      <c r="I457" s="101"/>
      <c r="L457" s="101"/>
      <c r="M457" s="105"/>
      <c r="N457" s="256"/>
      <c r="O457" s="256"/>
      <c r="P457" s="256"/>
      <c r="Q457" s="256"/>
      <c r="R457" s="219"/>
      <c r="S457" s="219"/>
      <c r="T457" s="219"/>
      <c r="U457" s="219"/>
      <c r="V457" s="217"/>
      <c r="X457" s="106"/>
      <c r="Y457" s="217"/>
      <c r="Z457" s="217"/>
      <c r="AA457" s="217"/>
      <c r="AB457" s="94"/>
      <c r="AC457" s="217"/>
      <c r="AD457" s="217"/>
      <c r="AE457" s="217"/>
      <c r="AF457" s="217"/>
      <c r="AG457" s="217"/>
      <c r="AH457" s="217"/>
      <c r="AI457" s="94"/>
      <c r="AJ457" s="217"/>
      <c r="AK457" s="217"/>
      <c r="AL457" s="217"/>
      <c r="AM457" s="217"/>
      <c r="AN457" s="217"/>
      <c r="AO457" s="94"/>
      <c r="AP457" s="217"/>
      <c r="AQ457" s="217"/>
      <c r="AR457" s="217"/>
      <c r="AU457" s="217"/>
      <c r="AW457" s="217"/>
      <c r="AX457" s="217"/>
      <c r="BE457" s="94"/>
      <c r="BF457" s="217"/>
      <c r="BG457" s="94"/>
      <c r="BH457" s="94"/>
      <c r="BI457" s="217"/>
      <c r="BJ457" s="94"/>
      <c r="BK457" s="217"/>
      <c r="BL457" s="217"/>
      <c r="BQ457" s="96"/>
      <c r="BR457" s="96"/>
      <c r="BS457" s="96"/>
      <c r="BT457" s="96"/>
      <c r="BV457" s="96"/>
      <c r="BW457" s="96"/>
    </row>
    <row r="458" spans="2:75" x14ac:dyDescent="0.2">
      <c r="B458" s="101"/>
      <c r="I458" s="101"/>
      <c r="L458" s="101"/>
      <c r="M458" s="105"/>
      <c r="N458" s="256"/>
      <c r="O458" s="256"/>
      <c r="P458" s="256"/>
      <c r="Q458" s="256"/>
      <c r="R458" s="219"/>
      <c r="S458" s="219"/>
      <c r="T458" s="219"/>
      <c r="U458" s="219"/>
      <c r="V458" s="217"/>
      <c r="X458" s="106"/>
      <c r="Y458" s="217"/>
      <c r="Z458" s="217"/>
      <c r="AA458" s="217"/>
      <c r="AB458" s="94"/>
      <c r="AC458" s="217"/>
      <c r="AD458" s="217"/>
      <c r="AE458" s="217"/>
      <c r="AF458" s="217"/>
      <c r="AG458" s="217"/>
      <c r="AH458" s="217"/>
      <c r="AI458" s="94"/>
      <c r="AJ458" s="217"/>
      <c r="AK458" s="217"/>
      <c r="AL458" s="217"/>
      <c r="AM458" s="217"/>
      <c r="AN458" s="217"/>
      <c r="AO458" s="94"/>
      <c r="AP458" s="217"/>
      <c r="AQ458" s="217"/>
      <c r="AR458" s="217"/>
      <c r="AU458" s="217"/>
      <c r="AW458" s="217"/>
      <c r="AX458" s="217"/>
      <c r="BE458" s="94"/>
      <c r="BF458" s="217"/>
      <c r="BG458" s="94"/>
      <c r="BH458" s="94"/>
      <c r="BI458" s="217"/>
      <c r="BJ458" s="94"/>
      <c r="BK458" s="217"/>
      <c r="BL458" s="217"/>
      <c r="BQ458" s="96"/>
      <c r="BR458" s="96"/>
      <c r="BS458" s="96"/>
      <c r="BT458" s="96"/>
      <c r="BV458" s="96"/>
      <c r="BW458" s="96"/>
    </row>
    <row r="459" spans="2:75" x14ac:dyDescent="0.2">
      <c r="B459" s="101"/>
      <c r="I459" s="101"/>
      <c r="L459" s="101"/>
      <c r="M459" s="105"/>
      <c r="N459" s="256"/>
      <c r="O459" s="256"/>
      <c r="P459" s="256"/>
      <c r="Q459" s="256"/>
      <c r="R459" s="219"/>
      <c r="S459" s="219"/>
      <c r="T459" s="219"/>
      <c r="U459" s="219"/>
      <c r="V459" s="217"/>
      <c r="X459" s="106"/>
      <c r="Y459" s="217"/>
      <c r="Z459" s="217"/>
      <c r="AA459" s="217"/>
      <c r="AB459" s="94"/>
      <c r="AC459" s="217"/>
      <c r="AD459" s="217"/>
      <c r="AE459" s="217"/>
      <c r="AF459" s="217"/>
      <c r="AG459" s="217"/>
      <c r="AH459" s="217"/>
      <c r="AI459" s="94"/>
      <c r="AJ459" s="217"/>
      <c r="AK459" s="217"/>
      <c r="AL459" s="217"/>
      <c r="AM459" s="217"/>
      <c r="AN459" s="217"/>
      <c r="AO459" s="94"/>
      <c r="AP459" s="217"/>
      <c r="AQ459" s="217"/>
      <c r="AR459" s="217"/>
      <c r="AU459" s="217"/>
      <c r="AW459" s="217"/>
      <c r="AX459" s="217"/>
      <c r="BE459" s="94"/>
      <c r="BF459" s="217"/>
      <c r="BG459" s="94"/>
      <c r="BH459" s="94"/>
      <c r="BI459" s="217"/>
      <c r="BJ459" s="94"/>
      <c r="BK459" s="217"/>
      <c r="BL459" s="217"/>
      <c r="BQ459" s="96"/>
      <c r="BR459" s="96"/>
      <c r="BS459" s="96"/>
      <c r="BT459" s="96"/>
      <c r="BV459" s="96"/>
      <c r="BW459" s="96"/>
    </row>
    <row r="460" spans="2:75" x14ac:dyDescent="0.2">
      <c r="B460" s="101"/>
      <c r="I460" s="101"/>
      <c r="L460" s="101"/>
      <c r="M460" s="105"/>
      <c r="N460" s="256"/>
      <c r="O460" s="256"/>
      <c r="P460" s="256"/>
      <c r="Q460" s="256"/>
      <c r="R460" s="219"/>
      <c r="S460" s="219"/>
      <c r="T460" s="219"/>
      <c r="U460" s="219"/>
      <c r="V460" s="217"/>
      <c r="X460" s="106"/>
      <c r="Y460" s="217"/>
      <c r="Z460" s="217"/>
      <c r="AA460" s="217"/>
      <c r="AB460" s="94"/>
      <c r="AC460" s="217"/>
      <c r="AD460" s="217"/>
      <c r="AE460" s="217"/>
      <c r="AF460" s="217"/>
      <c r="AG460" s="217"/>
      <c r="AH460" s="217"/>
      <c r="AI460" s="94"/>
      <c r="AJ460" s="217"/>
      <c r="AK460" s="217"/>
      <c r="AL460" s="217"/>
      <c r="AM460" s="217"/>
      <c r="AN460" s="217"/>
      <c r="AO460" s="94"/>
      <c r="AP460" s="217"/>
      <c r="AQ460" s="217"/>
      <c r="AR460" s="217"/>
      <c r="AU460" s="217"/>
      <c r="AW460" s="217"/>
      <c r="AX460" s="217"/>
      <c r="BE460" s="94"/>
      <c r="BF460" s="217"/>
      <c r="BG460" s="94"/>
      <c r="BH460" s="94"/>
      <c r="BI460" s="217"/>
      <c r="BJ460" s="94"/>
      <c r="BK460" s="217"/>
      <c r="BL460" s="217"/>
      <c r="BQ460" s="96"/>
      <c r="BR460" s="96"/>
      <c r="BS460" s="96"/>
      <c r="BT460" s="96"/>
      <c r="BV460" s="96"/>
      <c r="BW460" s="96"/>
    </row>
    <row r="461" spans="2:75" x14ac:dyDescent="0.2">
      <c r="B461" s="101"/>
      <c r="I461" s="101"/>
      <c r="L461" s="101"/>
      <c r="M461" s="105"/>
      <c r="N461" s="256"/>
      <c r="O461" s="256"/>
      <c r="P461" s="256"/>
      <c r="Q461" s="256"/>
      <c r="R461" s="219"/>
      <c r="S461" s="219"/>
      <c r="T461" s="219"/>
      <c r="U461" s="219"/>
      <c r="V461" s="217"/>
      <c r="X461" s="106"/>
      <c r="Y461" s="217"/>
      <c r="Z461" s="217"/>
      <c r="AA461" s="217"/>
      <c r="AB461" s="94"/>
      <c r="AC461" s="217"/>
      <c r="AD461" s="217"/>
      <c r="AE461" s="217"/>
      <c r="AF461" s="217"/>
      <c r="AG461" s="217"/>
      <c r="AH461" s="217"/>
      <c r="AI461" s="94"/>
      <c r="AJ461" s="217"/>
      <c r="AK461" s="217"/>
      <c r="AL461" s="217"/>
      <c r="AM461" s="217"/>
      <c r="AN461" s="217"/>
      <c r="AO461" s="94"/>
      <c r="AP461" s="217"/>
      <c r="AQ461" s="217"/>
      <c r="AR461" s="217"/>
      <c r="AU461" s="217"/>
      <c r="AW461" s="217"/>
      <c r="AX461" s="217"/>
      <c r="BE461" s="94"/>
      <c r="BF461" s="217"/>
      <c r="BG461" s="94"/>
      <c r="BH461" s="94"/>
      <c r="BI461" s="217"/>
      <c r="BJ461" s="94"/>
      <c r="BK461" s="217"/>
      <c r="BL461" s="217"/>
      <c r="BQ461" s="96"/>
      <c r="BR461" s="96"/>
      <c r="BS461" s="96"/>
      <c r="BT461" s="96"/>
      <c r="BV461" s="96"/>
      <c r="BW461" s="96"/>
    </row>
    <row r="462" spans="2:75" x14ac:dyDescent="0.2">
      <c r="B462" s="101"/>
      <c r="I462" s="101"/>
      <c r="L462" s="101"/>
      <c r="M462" s="105"/>
      <c r="N462" s="256"/>
      <c r="O462" s="256"/>
      <c r="P462" s="256"/>
      <c r="Q462" s="256"/>
      <c r="R462" s="219"/>
      <c r="S462" s="219"/>
      <c r="T462" s="219"/>
      <c r="U462" s="219"/>
      <c r="V462" s="217"/>
      <c r="X462" s="106"/>
      <c r="Y462" s="217"/>
      <c r="Z462" s="217"/>
      <c r="AA462" s="217"/>
      <c r="AB462" s="94"/>
      <c r="AC462" s="217"/>
      <c r="AD462" s="217"/>
      <c r="AE462" s="217"/>
      <c r="AF462" s="217"/>
      <c r="AG462" s="217"/>
      <c r="AH462" s="217"/>
      <c r="AI462" s="94"/>
      <c r="AJ462" s="217"/>
      <c r="AK462" s="217"/>
      <c r="AL462" s="217"/>
      <c r="AM462" s="217"/>
      <c r="AN462" s="217"/>
      <c r="AO462" s="94"/>
      <c r="AP462" s="217"/>
      <c r="AQ462" s="217"/>
      <c r="AR462" s="217"/>
      <c r="AU462" s="217"/>
      <c r="AW462" s="217"/>
      <c r="AX462" s="217"/>
      <c r="BE462" s="94"/>
      <c r="BF462" s="217"/>
      <c r="BG462" s="94"/>
      <c r="BH462" s="94"/>
      <c r="BI462" s="217"/>
      <c r="BJ462" s="94"/>
      <c r="BK462" s="217"/>
      <c r="BL462" s="217"/>
      <c r="BQ462" s="96"/>
      <c r="BR462" s="96"/>
      <c r="BS462" s="96"/>
      <c r="BT462" s="96"/>
      <c r="BV462" s="96"/>
      <c r="BW462" s="96"/>
    </row>
    <row r="463" spans="2:75" x14ac:dyDescent="0.2">
      <c r="B463" s="101"/>
      <c r="I463" s="101"/>
      <c r="L463" s="101"/>
      <c r="M463" s="105"/>
      <c r="N463" s="256"/>
      <c r="O463" s="256"/>
      <c r="P463" s="256"/>
      <c r="Q463" s="256"/>
      <c r="R463" s="219"/>
      <c r="S463" s="219"/>
      <c r="T463" s="219"/>
      <c r="U463" s="219"/>
      <c r="V463" s="217"/>
      <c r="X463" s="106"/>
      <c r="Y463" s="217"/>
      <c r="Z463" s="217"/>
      <c r="AA463" s="217"/>
      <c r="AB463" s="94"/>
      <c r="AC463" s="217"/>
      <c r="AD463" s="217"/>
      <c r="AE463" s="217"/>
      <c r="AF463" s="217"/>
      <c r="AG463" s="217"/>
      <c r="AH463" s="217"/>
      <c r="AI463" s="94"/>
      <c r="AJ463" s="217"/>
      <c r="AK463" s="217"/>
      <c r="AL463" s="217"/>
      <c r="AM463" s="217"/>
      <c r="AN463" s="217"/>
      <c r="AO463" s="94"/>
      <c r="AP463" s="217"/>
      <c r="AQ463" s="217"/>
      <c r="AR463" s="217"/>
      <c r="AU463" s="217"/>
      <c r="AW463" s="217"/>
      <c r="AX463" s="217"/>
      <c r="BE463" s="94"/>
      <c r="BF463" s="217"/>
      <c r="BG463" s="94"/>
      <c r="BH463" s="94"/>
      <c r="BI463" s="217"/>
      <c r="BJ463" s="94"/>
      <c r="BK463" s="217"/>
      <c r="BL463" s="217"/>
      <c r="BQ463" s="96"/>
      <c r="BR463" s="96"/>
      <c r="BS463" s="96"/>
      <c r="BT463" s="96"/>
      <c r="BV463" s="96"/>
      <c r="BW463" s="96"/>
    </row>
    <row r="464" spans="2:75" x14ac:dyDescent="0.2">
      <c r="B464" s="101"/>
      <c r="I464" s="101"/>
      <c r="L464" s="101"/>
      <c r="M464" s="105"/>
      <c r="N464" s="256"/>
      <c r="O464" s="256"/>
      <c r="P464" s="256"/>
      <c r="Q464" s="256"/>
      <c r="R464" s="219"/>
      <c r="S464" s="219"/>
      <c r="T464" s="219"/>
      <c r="U464" s="219"/>
      <c r="V464" s="217"/>
      <c r="X464" s="106"/>
      <c r="Y464" s="217"/>
      <c r="Z464" s="217"/>
      <c r="AA464" s="217"/>
      <c r="AB464" s="94"/>
      <c r="AC464" s="217"/>
      <c r="AD464" s="217"/>
      <c r="AE464" s="217"/>
      <c r="AF464" s="217"/>
      <c r="AG464" s="217"/>
      <c r="AH464" s="217"/>
      <c r="AI464" s="94"/>
      <c r="AJ464" s="217"/>
      <c r="AK464" s="217"/>
      <c r="AL464" s="217"/>
      <c r="AM464" s="217"/>
      <c r="AN464" s="217"/>
      <c r="AO464" s="94"/>
      <c r="AP464" s="217"/>
      <c r="AQ464" s="217"/>
      <c r="AR464" s="217"/>
      <c r="AU464" s="217"/>
      <c r="AW464" s="217"/>
      <c r="AX464" s="217"/>
      <c r="BE464" s="94"/>
      <c r="BF464" s="217"/>
      <c r="BG464" s="94"/>
      <c r="BH464" s="94"/>
      <c r="BI464" s="217"/>
      <c r="BJ464" s="94"/>
      <c r="BK464" s="217"/>
      <c r="BL464" s="217"/>
      <c r="BQ464" s="96"/>
      <c r="BR464" s="96"/>
      <c r="BS464" s="96"/>
      <c r="BT464" s="96"/>
      <c r="BV464" s="96"/>
      <c r="BW464" s="96"/>
    </row>
    <row r="465" spans="2:75" x14ac:dyDescent="0.2">
      <c r="B465" s="101"/>
      <c r="I465" s="101"/>
      <c r="L465" s="101"/>
      <c r="M465" s="105"/>
      <c r="N465" s="256"/>
      <c r="O465" s="256"/>
      <c r="P465" s="256"/>
      <c r="Q465" s="256"/>
      <c r="R465" s="219"/>
      <c r="S465" s="219"/>
      <c r="T465" s="219"/>
      <c r="U465" s="219"/>
      <c r="V465" s="217"/>
      <c r="X465" s="106"/>
      <c r="Y465" s="217"/>
      <c r="Z465" s="217"/>
      <c r="AA465" s="217"/>
      <c r="AB465" s="94"/>
      <c r="AC465" s="217"/>
      <c r="AD465" s="217"/>
      <c r="AE465" s="217"/>
      <c r="AF465" s="217"/>
      <c r="AG465" s="217"/>
      <c r="AH465" s="217"/>
      <c r="AI465" s="94"/>
      <c r="AJ465" s="217"/>
      <c r="AK465" s="217"/>
      <c r="AL465" s="217"/>
      <c r="AM465" s="217"/>
      <c r="AN465" s="217"/>
      <c r="AO465" s="94"/>
      <c r="AP465" s="217"/>
      <c r="AQ465" s="217"/>
      <c r="AR465" s="217"/>
      <c r="AU465" s="217"/>
      <c r="AW465" s="217"/>
      <c r="AX465" s="217"/>
      <c r="BE465" s="94"/>
      <c r="BF465" s="217"/>
      <c r="BG465" s="94"/>
      <c r="BH465" s="94"/>
      <c r="BI465" s="217"/>
      <c r="BJ465" s="94"/>
      <c r="BK465" s="217"/>
      <c r="BL465" s="217"/>
      <c r="BQ465" s="96"/>
      <c r="BR465" s="96"/>
      <c r="BS465" s="96"/>
      <c r="BT465" s="96"/>
      <c r="BV465" s="96"/>
      <c r="BW465" s="96"/>
    </row>
    <row r="466" spans="2:75" x14ac:dyDescent="0.2">
      <c r="B466" s="101"/>
      <c r="I466" s="101"/>
      <c r="L466" s="101"/>
      <c r="M466" s="105"/>
      <c r="N466" s="256"/>
      <c r="O466" s="256"/>
      <c r="P466" s="256"/>
      <c r="Q466" s="256"/>
      <c r="R466" s="219"/>
      <c r="S466" s="219"/>
      <c r="T466" s="219"/>
      <c r="U466" s="219"/>
      <c r="V466" s="217"/>
      <c r="X466" s="106"/>
      <c r="Y466" s="217"/>
      <c r="Z466" s="217"/>
      <c r="AA466" s="217"/>
      <c r="AB466" s="94"/>
      <c r="AC466" s="217"/>
      <c r="AD466" s="217"/>
      <c r="AE466" s="217"/>
      <c r="AF466" s="217"/>
      <c r="AG466" s="217"/>
      <c r="AH466" s="217"/>
      <c r="AI466" s="94"/>
      <c r="AJ466" s="217"/>
      <c r="AK466" s="217"/>
      <c r="AL466" s="217"/>
      <c r="AM466" s="217"/>
      <c r="AN466" s="217"/>
      <c r="AO466" s="94"/>
      <c r="AP466" s="217"/>
      <c r="AQ466" s="217"/>
      <c r="AR466" s="217"/>
      <c r="AU466" s="217"/>
      <c r="AW466" s="217"/>
      <c r="AX466" s="217"/>
      <c r="BE466" s="94"/>
      <c r="BF466" s="217"/>
      <c r="BG466" s="94"/>
      <c r="BH466" s="94"/>
      <c r="BI466" s="217"/>
      <c r="BJ466" s="94"/>
      <c r="BK466" s="217"/>
      <c r="BL466" s="217"/>
      <c r="BQ466" s="96"/>
      <c r="BR466" s="96"/>
      <c r="BS466" s="96"/>
      <c r="BT466" s="96"/>
      <c r="BV466" s="96"/>
      <c r="BW466" s="96"/>
    </row>
    <row r="467" spans="2:75" x14ac:dyDescent="0.2">
      <c r="B467" s="101"/>
      <c r="I467" s="101"/>
      <c r="L467" s="101"/>
      <c r="M467" s="105"/>
      <c r="N467" s="256"/>
      <c r="O467" s="256"/>
      <c r="P467" s="256"/>
      <c r="Q467" s="256"/>
      <c r="R467" s="219"/>
      <c r="S467" s="219"/>
      <c r="T467" s="219"/>
      <c r="U467" s="219"/>
      <c r="V467" s="217"/>
      <c r="X467" s="106"/>
      <c r="Y467" s="217"/>
      <c r="Z467" s="217"/>
      <c r="AA467" s="217"/>
      <c r="AB467" s="94"/>
      <c r="AC467" s="217"/>
      <c r="AD467" s="217"/>
      <c r="AE467" s="217"/>
      <c r="AF467" s="217"/>
      <c r="AG467" s="217"/>
      <c r="AH467" s="217"/>
      <c r="AI467" s="94"/>
      <c r="AJ467" s="217"/>
      <c r="AK467" s="217"/>
      <c r="AL467" s="217"/>
      <c r="AM467" s="217"/>
      <c r="AN467" s="217"/>
      <c r="AO467" s="94"/>
      <c r="AP467" s="217"/>
      <c r="AQ467" s="217"/>
      <c r="AR467" s="217"/>
      <c r="AU467" s="217"/>
      <c r="AW467" s="217"/>
      <c r="AX467" s="217"/>
      <c r="BE467" s="94"/>
      <c r="BF467" s="217"/>
      <c r="BG467" s="94"/>
      <c r="BH467" s="94"/>
      <c r="BI467" s="217"/>
      <c r="BJ467" s="94"/>
      <c r="BK467" s="217"/>
      <c r="BL467" s="217"/>
      <c r="BQ467" s="96"/>
      <c r="BR467" s="96"/>
      <c r="BS467" s="96"/>
      <c r="BT467" s="96"/>
      <c r="BV467" s="96"/>
      <c r="BW467" s="96"/>
    </row>
    <row r="468" spans="2:75" x14ac:dyDescent="0.2">
      <c r="B468" s="101"/>
      <c r="I468" s="101"/>
      <c r="L468" s="101"/>
      <c r="M468" s="105"/>
      <c r="N468" s="256"/>
      <c r="O468" s="256"/>
      <c r="P468" s="256"/>
      <c r="Q468" s="256"/>
      <c r="R468" s="219"/>
      <c r="S468" s="219"/>
      <c r="T468" s="219"/>
      <c r="U468" s="219"/>
      <c r="V468" s="217"/>
      <c r="X468" s="106"/>
      <c r="Y468" s="217"/>
      <c r="Z468" s="217"/>
      <c r="AA468" s="217"/>
      <c r="AB468" s="94"/>
      <c r="AC468" s="217"/>
      <c r="AD468" s="217"/>
      <c r="AE468" s="217"/>
      <c r="AF468" s="217"/>
      <c r="AG468" s="217"/>
      <c r="AH468" s="217"/>
      <c r="AI468" s="94"/>
      <c r="AJ468" s="217"/>
      <c r="AK468" s="217"/>
      <c r="AL468" s="217"/>
      <c r="AM468" s="217"/>
      <c r="AN468" s="217"/>
      <c r="AO468" s="94"/>
      <c r="AP468" s="217"/>
      <c r="AQ468" s="217"/>
      <c r="AR468" s="217"/>
      <c r="AU468" s="217"/>
      <c r="AW468" s="217"/>
      <c r="AX468" s="217"/>
      <c r="BE468" s="94"/>
      <c r="BF468" s="217"/>
      <c r="BG468" s="94"/>
      <c r="BH468" s="94"/>
      <c r="BI468" s="217"/>
      <c r="BJ468" s="94"/>
      <c r="BK468" s="217"/>
      <c r="BL468" s="217"/>
      <c r="BQ468" s="96"/>
      <c r="BR468" s="96"/>
      <c r="BS468" s="96"/>
      <c r="BT468" s="96"/>
      <c r="BV468" s="96"/>
      <c r="BW468" s="96"/>
    </row>
    <row r="469" spans="2:75" x14ac:dyDescent="0.2">
      <c r="B469" s="101"/>
      <c r="I469" s="101"/>
      <c r="L469" s="101"/>
      <c r="M469" s="105"/>
      <c r="N469" s="256"/>
      <c r="O469" s="256"/>
      <c r="P469" s="256"/>
      <c r="Q469" s="256"/>
      <c r="R469" s="219"/>
      <c r="S469" s="219"/>
      <c r="T469" s="219"/>
      <c r="U469" s="219"/>
      <c r="V469" s="217"/>
      <c r="X469" s="106"/>
      <c r="Y469" s="217"/>
      <c r="Z469" s="217"/>
      <c r="AA469" s="217"/>
      <c r="AB469" s="94"/>
      <c r="AC469" s="217"/>
      <c r="AD469" s="217"/>
      <c r="AE469" s="217"/>
      <c r="AF469" s="217"/>
      <c r="AG469" s="217"/>
      <c r="AH469" s="217"/>
      <c r="AI469" s="94"/>
      <c r="AJ469" s="217"/>
      <c r="AK469" s="217"/>
      <c r="AL469" s="217"/>
      <c r="AM469" s="217"/>
      <c r="AN469" s="217"/>
      <c r="AO469" s="94"/>
      <c r="AP469" s="217"/>
      <c r="AQ469" s="217"/>
      <c r="AR469" s="217"/>
      <c r="AU469" s="217"/>
      <c r="AW469" s="217"/>
      <c r="AX469" s="217"/>
      <c r="BE469" s="94"/>
      <c r="BF469" s="217"/>
      <c r="BG469" s="94"/>
      <c r="BH469" s="94"/>
      <c r="BI469" s="217"/>
      <c r="BJ469" s="94"/>
      <c r="BK469" s="217"/>
      <c r="BL469" s="217"/>
      <c r="BQ469" s="96"/>
      <c r="BR469" s="96"/>
      <c r="BS469" s="96"/>
      <c r="BT469" s="96"/>
      <c r="BV469" s="96"/>
      <c r="BW469" s="96"/>
    </row>
    <row r="470" spans="2:75" x14ac:dyDescent="0.2">
      <c r="B470" s="101"/>
      <c r="I470" s="101"/>
      <c r="L470" s="101"/>
      <c r="M470" s="105"/>
      <c r="N470" s="256"/>
      <c r="O470" s="256"/>
      <c r="P470" s="256"/>
      <c r="Q470" s="256"/>
      <c r="R470" s="219"/>
      <c r="S470" s="219"/>
      <c r="T470" s="219"/>
      <c r="U470" s="219"/>
      <c r="V470" s="217"/>
      <c r="X470" s="106"/>
      <c r="Y470" s="217"/>
      <c r="Z470" s="217"/>
      <c r="AA470" s="217"/>
      <c r="AB470" s="94"/>
      <c r="AC470" s="217"/>
      <c r="AD470" s="217"/>
      <c r="AE470" s="217"/>
      <c r="AF470" s="217"/>
      <c r="AG470" s="217"/>
      <c r="AH470" s="217"/>
      <c r="AI470" s="94"/>
      <c r="AJ470" s="217"/>
      <c r="AK470" s="217"/>
      <c r="AL470" s="217"/>
      <c r="AM470" s="217"/>
      <c r="AN470" s="217"/>
      <c r="AO470" s="94"/>
      <c r="AP470" s="217"/>
      <c r="AQ470" s="217"/>
      <c r="AR470" s="217"/>
      <c r="AU470" s="217"/>
      <c r="AW470" s="217"/>
      <c r="AX470" s="217"/>
      <c r="BE470" s="94"/>
      <c r="BF470" s="217"/>
      <c r="BG470" s="94"/>
      <c r="BH470" s="94"/>
      <c r="BI470" s="217"/>
      <c r="BJ470" s="94"/>
      <c r="BK470" s="217"/>
      <c r="BL470" s="217"/>
      <c r="BQ470" s="96"/>
      <c r="BR470" s="96"/>
      <c r="BS470" s="96"/>
      <c r="BT470" s="96"/>
      <c r="BV470" s="96"/>
      <c r="BW470" s="96"/>
    </row>
    <row r="471" spans="2:75" x14ac:dyDescent="0.2">
      <c r="B471" s="101"/>
      <c r="I471" s="101"/>
      <c r="L471" s="101"/>
      <c r="M471" s="105"/>
      <c r="N471" s="256"/>
      <c r="O471" s="256"/>
      <c r="P471" s="256"/>
      <c r="Q471" s="256"/>
      <c r="R471" s="219"/>
      <c r="S471" s="219"/>
      <c r="T471" s="219"/>
      <c r="U471" s="219"/>
      <c r="V471" s="217"/>
      <c r="X471" s="106"/>
      <c r="Y471" s="217"/>
      <c r="Z471" s="217"/>
      <c r="AA471" s="217"/>
      <c r="AB471" s="94"/>
      <c r="AC471" s="217"/>
      <c r="AD471" s="217"/>
      <c r="AE471" s="217"/>
      <c r="AF471" s="217"/>
      <c r="AG471" s="217"/>
      <c r="AH471" s="217"/>
      <c r="AI471" s="94"/>
      <c r="AJ471" s="217"/>
      <c r="AK471" s="217"/>
      <c r="AL471" s="217"/>
      <c r="AM471" s="217"/>
      <c r="AN471" s="217"/>
      <c r="AO471" s="94"/>
      <c r="AP471" s="217"/>
      <c r="AQ471" s="217"/>
      <c r="AR471" s="217"/>
      <c r="AU471" s="217"/>
      <c r="AW471" s="217"/>
      <c r="AX471" s="217"/>
      <c r="BE471" s="94"/>
      <c r="BF471" s="217"/>
      <c r="BG471" s="94"/>
      <c r="BH471" s="94"/>
      <c r="BI471" s="217"/>
      <c r="BJ471" s="94"/>
      <c r="BK471" s="217"/>
      <c r="BL471" s="217"/>
      <c r="BQ471" s="96"/>
      <c r="BR471" s="96"/>
      <c r="BS471" s="96"/>
      <c r="BT471" s="96"/>
      <c r="BV471" s="96"/>
      <c r="BW471" s="96"/>
    </row>
    <row r="472" spans="2:75" x14ac:dyDescent="0.2">
      <c r="B472" s="101"/>
      <c r="I472" s="101"/>
      <c r="L472" s="101"/>
      <c r="M472" s="105"/>
      <c r="N472" s="256"/>
      <c r="O472" s="256"/>
      <c r="P472" s="256"/>
      <c r="Q472" s="256"/>
      <c r="R472" s="219"/>
      <c r="S472" s="219"/>
      <c r="T472" s="219"/>
      <c r="U472" s="219"/>
      <c r="V472" s="217"/>
      <c r="X472" s="106"/>
      <c r="Y472" s="217"/>
      <c r="Z472" s="217"/>
      <c r="AA472" s="217"/>
      <c r="AB472" s="94"/>
      <c r="AC472" s="217"/>
      <c r="AD472" s="217"/>
      <c r="AE472" s="217"/>
      <c r="AF472" s="217"/>
      <c r="AG472" s="217"/>
      <c r="AH472" s="217"/>
      <c r="AI472" s="94"/>
      <c r="AJ472" s="217"/>
      <c r="AK472" s="217"/>
      <c r="AL472" s="217"/>
      <c r="AM472" s="217"/>
      <c r="AN472" s="217"/>
      <c r="AO472" s="94"/>
      <c r="AP472" s="217"/>
      <c r="AQ472" s="217"/>
      <c r="AR472" s="217"/>
      <c r="AU472" s="217"/>
      <c r="AW472" s="217"/>
      <c r="AX472" s="217"/>
      <c r="BE472" s="94"/>
      <c r="BF472" s="217"/>
      <c r="BG472" s="94"/>
      <c r="BH472" s="94"/>
      <c r="BI472" s="217"/>
      <c r="BJ472" s="94"/>
      <c r="BK472" s="217"/>
      <c r="BL472" s="217"/>
      <c r="BQ472" s="96"/>
      <c r="BR472" s="96"/>
      <c r="BS472" s="96"/>
      <c r="BT472" s="96"/>
      <c r="BV472" s="96"/>
      <c r="BW472" s="96"/>
    </row>
    <row r="473" spans="2:75" x14ac:dyDescent="0.2">
      <c r="B473" s="101"/>
      <c r="I473" s="101"/>
      <c r="L473" s="101"/>
      <c r="M473" s="105"/>
      <c r="N473" s="256"/>
      <c r="O473" s="256"/>
      <c r="P473" s="256"/>
      <c r="Q473" s="256"/>
      <c r="R473" s="219"/>
      <c r="S473" s="219"/>
      <c r="T473" s="219"/>
      <c r="U473" s="219"/>
      <c r="V473" s="217"/>
      <c r="X473" s="106"/>
      <c r="Y473" s="217"/>
      <c r="Z473" s="217"/>
      <c r="AA473" s="217"/>
      <c r="AB473" s="94"/>
      <c r="AC473" s="217"/>
      <c r="AD473" s="217"/>
      <c r="AE473" s="217"/>
      <c r="AF473" s="217"/>
      <c r="AG473" s="217"/>
      <c r="AH473" s="217"/>
      <c r="AI473" s="94"/>
      <c r="AJ473" s="217"/>
      <c r="AK473" s="217"/>
      <c r="AL473" s="217"/>
      <c r="AM473" s="217"/>
      <c r="AN473" s="217"/>
      <c r="AO473" s="94"/>
      <c r="AP473" s="217"/>
      <c r="AQ473" s="217"/>
      <c r="AR473" s="217"/>
      <c r="AU473" s="217"/>
      <c r="AW473" s="217"/>
      <c r="AX473" s="217"/>
      <c r="BE473" s="94"/>
      <c r="BF473" s="217"/>
      <c r="BG473" s="94"/>
      <c r="BH473" s="94"/>
      <c r="BI473" s="217"/>
      <c r="BJ473" s="94"/>
      <c r="BK473" s="217"/>
      <c r="BL473" s="217"/>
      <c r="BQ473" s="96"/>
      <c r="BR473" s="96"/>
      <c r="BS473" s="96"/>
      <c r="BT473" s="96"/>
      <c r="BV473" s="96"/>
      <c r="BW473" s="96"/>
    </row>
    <row r="474" spans="2:75" x14ac:dyDescent="0.2">
      <c r="B474" s="101"/>
      <c r="I474" s="101"/>
      <c r="L474" s="101"/>
      <c r="M474" s="105"/>
      <c r="N474" s="256"/>
      <c r="O474" s="256"/>
      <c r="P474" s="256"/>
      <c r="Q474" s="256"/>
      <c r="R474" s="219"/>
      <c r="S474" s="219"/>
      <c r="T474" s="219"/>
      <c r="U474" s="219"/>
      <c r="V474" s="217"/>
      <c r="X474" s="106"/>
      <c r="Y474" s="217"/>
      <c r="Z474" s="217"/>
      <c r="AA474" s="217"/>
      <c r="AB474" s="94"/>
      <c r="AC474" s="217"/>
      <c r="AD474" s="217"/>
      <c r="AE474" s="217"/>
      <c r="AF474" s="217"/>
      <c r="AG474" s="217"/>
      <c r="AH474" s="217"/>
      <c r="AI474" s="94"/>
      <c r="AJ474" s="217"/>
      <c r="AK474" s="217"/>
      <c r="AL474" s="217"/>
      <c r="AM474" s="217"/>
      <c r="AN474" s="217"/>
      <c r="AO474" s="94"/>
      <c r="AP474" s="217"/>
      <c r="AQ474" s="217"/>
      <c r="AR474" s="217"/>
      <c r="AU474" s="217"/>
      <c r="AW474" s="217"/>
      <c r="AX474" s="217"/>
      <c r="BE474" s="94"/>
      <c r="BF474" s="217"/>
      <c r="BG474" s="94"/>
      <c r="BH474" s="94"/>
      <c r="BI474" s="217"/>
      <c r="BJ474" s="94"/>
      <c r="BK474" s="217"/>
      <c r="BL474" s="217"/>
      <c r="BQ474" s="96"/>
      <c r="BR474" s="96"/>
      <c r="BS474" s="96"/>
      <c r="BT474" s="96"/>
      <c r="BV474" s="96"/>
      <c r="BW474" s="96"/>
    </row>
    <row r="475" spans="2:75" x14ac:dyDescent="0.2">
      <c r="B475" s="101"/>
      <c r="I475" s="101"/>
      <c r="L475" s="101"/>
      <c r="M475" s="105"/>
      <c r="N475" s="256"/>
      <c r="O475" s="256"/>
      <c r="P475" s="256"/>
      <c r="Q475" s="256"/>
      <c r="R475" s="219"/>
      <c r="S475" s="219"/>
      <c r="T475" s="219"/>
      <c r="U475" s="219"/>
      <c r="V475" s="217"/>
      <c r="X475" s="106"/>
      <c r="Y475" s="217"/>
      <c r="Z475" s="217"/>
      <c r="AA475" s="217"/>
      <c r="AB475" s="94"/>
      <c r="AC475" s="217"/>
      <c r="AD475" s="217"/>
      <c r="AE475" s="217"/>
      <c r="AF475" s="217"/>
      <c r="AG475" s="217"/>
      <c r="AH475" s="217"/>
      <c r="AI475" s="94"/>
      <c r="AJ475" s="217"/>
      <c r="AK475" s="217"/>
      <c r="AL475" s="217"/>
      <c r="AM475" s="217"/>
      <c r="AN475" s="217"/>
      <c r="AO475" s="94"/>
      <c r="AP475" s="217"/>
      <c r="AQ475" s="217"/>
      <c r="AR475" s="217"/>
      <c r="AU475" s="217"/>
      <c r="AW475" s="217"/>
      <c r="AX475" s="217"/>
      <c r="BE475" s="94"/>
      <c r="BF475" s="217"/>
      <c r="BG475" s="94"/>
      <c r="BH475" s="94"/>
      <c r="BI475" s="217"/>
      <c r="BJ475" s="94"/>
      <c r="BK475" s="217"/>
      <c r="BL475" s="217"/>
      <c r="BQ475" s="96"/>
      <c r="BR475" s="96"/>
      <c r="BS475" s="96"/>
      <c r="BT475" s="96"/>
      <c r="BV475" s="96"/>
      <c r="BW475" s="96"/>
    </row>
    <row r="476" spans="2:75" x14ac:dyDescent="0.2">
      <c r="B476" s="101"/>
      <c r="I476" s="101"/>
      <c r="L476" s="101"/>
      <c r="M476" s="105"/>
      <c r="N476" s="256"/>
      <c r="O476" s="256"/>
      <c r="P476" s="256"/>
      <c r="Q476" s="256"/>
      <c r="R476" s="219"/>
      <c r="S476" s="219"/>
      <c r="T476" s="219"/>
      <c r="U476" s="219"/>
      <c r="V476" s="217"/>
      <c r="X476" s="106"/>
      <c r="Y476" s="217"/>
      <c r="Z476" s="217"/>
      <c r="AA476" s="217"/>
      <c r="AB476" s="94"/>
      <c r="AC476" s="217"/>
      <c r="AD476" s="217"/>
      <c r="AE476" s="217"/>
      <c r="AF476" s="217"/>
      <c r="AG476" s="217"/>
      <c r="AH476" s="217"/>
      <c r="AI476" s="94"/>
      <c r="AJ476" s="217"/>
      <c r="AK476" s="217"/>
      <c r="AL476" s="217"/>
      <c r="AM476" s="217"/>
      <c r="AN476" s="217"/>
      <c r="AO476" s="94"/>
      <c r="AP476" s="217"/>
      <c r="AQ476" s="217"/>
      <c r="AR476" s="217"/>
      <c r="AU476" s="217"/>
      <c r="AW476" s="217"/>
      <c r="AX476" s="217"/>
      <c r="BE476" s="94"/>
      <c r="BF476" s="217"/>
      <c r="BG476" s="94"/>
      <c r="BH476" s="94"/>
      <c r="BI476" s="217"/>
      <c r="BJ476" s="94"/>
      <c r="BK476" s="217"/>
      <c r="BL476" s="217"/>
      <c r="BQ476" s="96"/>
      <c r="BR476" s="96"/>
      <c r="BS476" s="96"/>
      <c r="BT476" s="96"/>
      <c r="BV476" s="96"/>
      <c r="BW476" s="96"/>
    </row>
    <row r="477" spans="2:75" x14ac:dyDescent="0.2">
      <c r="B477" s="101"/>
      <c r="I477" s="101"/>
      <c r="L477" s="101"/>
      <c r="M477" s="105"/>
      <c r="N477" s="256"/>
      <c r="O477" s="256"/>
      <c r="P477" s="256"/>
      <c r="Q477" s="256"/>
      <c r="R477" s="219"/>
      <c r="S477" s="219"/>
      <c r="T477" s="219"/>
      <c r="U477" s="219"/>
      <c r="V477" s="217"/>
      <c r="X477" s="106"/>
      <c r="Y477" s="217"/>
      <c r="Z477" s="217"/>
      <c r="AA477" s="217"/>
      <c r="AB477" s="94"/>
      <c r="AC477" s="217"/>
      <c r="AD477" s="217"/>
      <c r="AE477" s="217"/>
      <c r="AF477" s="217"/>
      <c r="AG477" s="217"/>
      <c r="AH477" s="217"/>
      <c r="AI477" s="94"/>
      <c r="AJ477" s="217"/>
      <c r="AK477" s="217"/>
      <c r="AL477" s="217"/>
      <c r="AM477" s="217"/>
      <c r="AN477" s="217"/>
      <c r="AO477" s="94"/>
      <c r="AP477" s="217"/>
      <c r="AQ477" s="217"/>
      <c r="AR477" s="217"/>
      <c r="AU477" s="217"/>
      <c r="AW477" s="217"/>
      <c r="AX477" s="217"/>
      <c r="BE477" s="94"/>
      <c r="BF477" s="217"/>
      <c r="BG477" s="94"/>
      <c r="BH477" s="94"/>
      <c r="BI477" s="217"/>
      <c r="BJ477" s="94"/>
      <c r="BK477" s="217"/>
      <c r="BL477" s="217"/>
      <c r="BQ477" s="96"/>
      <c r="BR477" s="96"/>
      <c r="BS477" s="96"/>
      <c r="BT477" s="96"/>
      <c r="BV477" s="96"/>
      <c r="BW477" s="96"/>
    </row>
    <row r="478" spans="2:75" x14ac:dyDescent="0.2">
      <c r="B478" s="101"/>
      <c r="I478" s="101"/>
      <c r="L478" s="101"/>
      <c r="M478" s="105"/>
      <c r="N478" s="256"/>
      <c r="O478" s="256"/>
      <c r="P478" s="256"/>
      <c r="Q478" s="256"/>
      <c r="R478" s="219"/>
      <c r="S478" s="219"/>
      <c r="T478" s="219"/>
      <c r="U478" s="219"/>
      <c r="V478" s="217"/>
      <c r="X478" s="106"/>
      <c r="Y478" s="217"/>
      <c r="Z478" s="217"/>
      <c r="AA478" s="217"/>
      <c r="AB478" s="94"/>
      <c r="AC478" s="217"/>
      <c r="AD478" s="217"/>
      <c r="AE478" s="217"/>
      <c r="AF478" s="217"/>
      <c r="AG478" s="217"/>
      <c r="AH478" s="217"/>
      <c r="AI478" s="94"/>
      <c r="AJ478" s="217"/>
      <c r="AK478" s="217"/>
      <c r="AL478" s="217"/>
      <c r="AM478" s="217"/>
      <c r="AN478" s="217"/>
      <c r="AO478" s="94"/>
      <c r="AP478" s="217"/>
      <c r="AQ478" s="217"/>
      <c r="AR478" s="217"/>
      <c r="AU478" s="217"/>
      <c r="AW478" s="217"/>
      <c r="AX478" s="217"/>
      <c r="BE478" s="94"/>
      <c r="BF478" s="217"/>
      <c r="BG478" s="94"/>
      <c r="BH478" s="94"/>
      <c r="BI478" s="217"/>
      <c r="BJ478" s="94"/>
      <c r="BK478" s="217"/>
      <c r="BL478" s="217"/>
      <c r="BQ478" s="96"/>
      <c r="BR478" s="96"/>
      <c r="BS478" s="96"/>
      <c r="BT478" s="96"/>
      <c r="BV478" s="96"/>
      <c r="BW478" s="96"/>
    </row>
    <row r="479" spans="2:75" x14ac:dyDescent="0.2">
      <c r="B479" s="101"/>
      <c r="I479" s="101"/>
      <c r="L479" s="101"/>
      <c r="M479" s="105"/>
      <c r="N479" s="256"/>
      <c r="O479" s="256"/>
      <c r="P479" s="256"/>
      <c r="Q479" s="256"/>
      <c r="R479" s="219"/>
      <c r="S479" s="219"/>
      <c r="T479" s="219"/>
      <c r="U479" s="219"/>
      <c r="V479" s="217"/>
      <c r="X479" s="106"/>
      <c r="Y479" s="217"/>
      <c r="Z479" s="217"/>
      <c r="AA479" s="217"/>
      <c r="AB479" s="94"/>
      <c r="AC479" s="217"/>
      <c r="AD479" s="217"/>
      <c r="AE479" s="217"/>
      <c r="AF479" s="217"/>
      <c r="AG479" s="217"/>
      <c r="AH479" s="217"/>
      <c r="AI479" s="94"/>
      <c r="AJ479" s="217"/>
      <c r="AK479" s="217"/>
      <c r="AL479" s="217"/>
      <c r="AM479" s="217"/>
      <c r="AN479" s="217"/>
      <c r="AO479" s="94"/>
      <c r="AP479" s="217"/>
      <c r="AQ479" s="217"/>
      <c r="AR479" s="217"/>
      <c r="AU479" s="217"/>
      <c r="AW479" s="217"/>
      <c r="AX479" s="217"/>
      <c r="BE479" s="94"/>
      <c r="BF479" s="217"/>
      <c r="BG479" s="94"/>
      <c r="BH479" s="94"/>
      <c r="BI479" s="217"/>
      <c r="BJ479" s="94"/>
      <c r="BK479" s="217"/>
      <c r="BL479" s="217"/>
      <c r="BQ479" s="96"/>
      <c r="BR479" s="96"/>
      <c r="BS479" s="96"/>
      <c r="BT479" s="96"/>
      <c r="BV479" s="96"/>
      <c r="BW479" s="96"/>
    </row>
    <row r="480" spans="2:75" x14ac:dyDescent="0.2">
      <c r="B480" s="101"/>
      <c r="I480" s="101"/>
      <c r="L480" s="101"/>
      <c r="M480" s="105"/>
      <c r="N480" s="256"/>
      <c r="O480" s="256"/>
      <c r="P480" s="256"/>
      <c r="Q480" s="256"/>
      <c r="R480" s="219"/>
      <c r="S480" s="219"/>
      <c r="T480" s="219"/>
      <c r="U480" s="219"/>
      <c r="V480" s="217"/>
      <c r="X480" s="106"/>
      <c r="Y480" s="217"/>
      <c r="Z480" s="217"/>
      <c r="AA480" s="217"/>
      <c r="AB480" s="94"/>
      <c r="AC480" s="217"/>
      <c r="AD480" s="217"/>
      <c r="AE480" s="217"/>
      <c r="AF480" s="217"/>
      <c r="AG480" s="217"/>
      <c r="AH480" s="217"/>
      <c r="AI480" s="94"/>
      <c r="AJ480" s="217"/>
      <c r="AK480" s="217"/>
      <c r="AL480" s="217"/>
      <c r="AM480" s="217"/>
      <c r="AN480" s="217"/>
      <c r="AO480" s="94"/>
      <c r="AP480" s="217"/>
      <c r="AQ480" s="217"/>
      <c r="AR480" s="217"/>
      <c r="AU480" s="217"/>
      <c r="AW480" s="217"/>
      <c r="AX480" s="217"/>
      <c r="BE480" s="94"/>
      <c r="BF480" s="217"/>
      <c r="BG480" s="94"/>
      <c r="BH480" s="94"/>
      <c r="BI480" s="217"/>
      <c r="BJ480" s="94"/>
      <c r="BK480" s="217"/>
      <c r="BL480" s="217"/>
      <c r="BQ480" s="96"/>
      <c r="BR480" s="96"/>
      <c r="BS480" s="96"/>
      <c r="BT480" s="96"/>
      <c r="BV480" s="96"/>
      <c r="BW480" s="96"/>
    </row>
    <row r="481" spans="2:75" x14ac:dyDescent="0.2">
      <c r="B481" s="101"/>
      <c r="I481" s="101"/>
      <c r="L481" s="101"/>
      <c r="M481" s="105"/>
      <c r="N481" s="256"/>
      <c r="O481" s="256"/>
      <c r="P481" s="256"/>
      <c r="Q481" s="256"/>
      <c r="R481" s="219"/>
      <c r="S481" s="219"/>
      <c r="T481" s="219"/>
      <c r="U481" s="219"/>
      <c r="V481" s="217"/>
      <c r="X481" s="106"/>
      <c r="Y481" s="217"/>
      <c r="Z481" s="217"/>
      <c r="AA481" s="217"/>
      <c r="AB481" s="94"/>
      <c r="AC481" s="217"/>
      <c r="AD481" s="217"/>
      <c r="AE481" s="217"/>
      <c r="AF481" s="217"/>
      <c r="AG481" s="217"/>
      <c r="AH481" s="217"/>
      <c r="AI481" s="94"/>
      <c r="AJ481" s="217"/>
      <c r="AK481" s="217"/>
      <c r="AL481" s="217"/>
      <c r="AM481" s="217"/>
      <c r="AN481" s="217"/>
      <c r="AO481" s="94"/>
      <c r="AP481" s="217"/>
      <c r="AQ481" s="217"/>
      <c r="AR481" s="217"/>
      <c r="AU481" s="217"/>
      <c r="AW481" s="217"/>
      <c r="AX481" s="217"/>
      <c r="BE481" s="94"/>
      <c r="BF481" s="217"/>
      <c r="BG481" s="94"/>
      <c r="BH481" s="94"/>
      <c r="BI481" s="217"/>
      <c r="BJ481" s="94"/>
      <c r="BK481" s="217"/>
      <c r="BL481" s="217"/>
      <c r="BQ481" s="96"/>
      <c r="BR481" s="96"/>
      <c r="BS481" s="96"/>
      <c r="BT481" s="96"/>
      <c r="BV481" s="96"/>
      <c r="BW481" s="96"/>
    </row>
    <row r="482" spans="2:75" x14ac:dyDescent="0.2">
      <c r="B482" s="101"/>
      <c r="I482" s="101"/>
      <c r="L482" s="101"/>
      <c r="M482" s="105"/>
      <c r="N482" s="256"/>
      <c r="O482" s="256"/>
      <c r="P482" s="256"/>
      <c r="Q482" s="256"/>
      <c r="R482" s="219"/>
      <c r="S482" s="219"/>
      <c r="T482" s="219"/>
      <c r="U482" s="219"/>
      <c r="V482" s="217"/>
      <c r="X482" s="106"/>
      <c r="Y482" s="217"/>
      <c r="Z482" s="217"/>
      <c r="AA482" s="217"/>
      <c r="AB482" s="94"/>
      <c r="AC482" s="217"/>
      <c r="AD482" s="217"/>
      <c r="AE482" s="217"/>
      <c r="AF482" s="217"/>
      <c r="AG482" s="217"/>
      <c r="AH482" s="217"/>
      <c r="AI482" s="94"/>
      <c r="AJ482" s="217"/>
      <c r="AK482" s="217"/>
      <c r="AL482" s="217"/>
      <c r="AM482" s="217"/>
      <c r="AN482" s="217"/>
      <c r="AO482" s="94"/>
      <c r="AP482" s="217"/>
      <c r="AQ482" s="217"/>
      <c r="AR482" s="217"/>
      <c r="AU482" s="217"/>
      <c r="AW482" s="217"/>
      <c r="AX482" s="217"/>
      <c r="BE482" s="94"/>
      <c r="BF482" s="217"/>
      <c r="BG482" s="94"/>
      <c r="BH482" s="94"/>
      <c r="BI482" s="217"/>
      <c r="BJ482" s="94"/>
      <c r="BK482" s="217"/>
      <c r="BL482" s="217"/>
      <c r="BQ482" s="96"/>
      <c r="BR482" s="96"/>
      <c r="BS482" s="96"/>
      <c r="BT482" s="96"/>
      <c r="BV482" s="96"/>
      <c r="BW482" s="96"/>
    </row>
    <row r="483" spans="2:75" x14ac:dyDescent="0.2">
      <c r="B483" s="101"/>
      <c r="I483" s="101"/>
      <c r="L483" s="101"/>
      <c r="M483" s="105"/>
      <c r="N483" s="256"/>
      <c r="O483" s="256"/>
      <c r="P483" s="256"/>
      <c r="Q483" s="256"/>
      <c r="R483" s="219"/>
      <c r="S483" s="219"/>
      <c r="T483" s="219"/>
      <c r="U483" s="219"/>
      <c r="V483" s="217"/>
      <c r="X483" s="106"/>
      <c r="Y483" s="217"/>
      <c r="Z483" s="217"/>
      <c r="AA483" s="217"/>
      <c r="AB483" s="94"/>
      <c r="AC483" s="217"/>
      <c r="AD483" s="217"/>
      <c r="AE483" s="217"/>
      <c r="AF483" s="217"/>
      <c r="AG483" s="217"/>
      <c r="AH483" s="217"/>
      <c r="AI483" s="94"/>
      <c r="AJ483" s="217"/>
      <c r="AK483" s="217"/>
      <c r="AL483" s="217"/>
      <c r="AM483" s="217"/>
      <c r="AN483" s="217"/>
      <c r="AO483" s="94"/>
      <c r="AP483" s="217"/>
      <c r="AQ483" s="217"/>
      <c r="AR483" s="217"/>
      <c r="AU483" s="217"/>
      <c r="AW483" s="217"/>
      <c r="AX483" s="217"/>
      <c r="BE483" s="94"/>
      <c r="BF483" s="217"/>
      <c r="BG483" s="94"/>
      <c r="BH483" s="94"/>
      <c r="BI483" s="217"/>
      <c r="BJ483" s="94"/>
      <c r="BK483" s="217"/>
      <c r="BL483" s="217"/>
      <c r="BQ483" s="96"/>
      <c r="BR483" s="96"/>
      <c r="BS483" s="96"/>
      <c r="BT483" s="96"/>
      <c r="BV483" s="96"/>
      <c r="BW483" s="96"/>
    </row>
    <row r="484" spans="2:75" x14ac:dyDescent="0.2">
      <c r="B484" s="101"/>
      <c r="I484" s="101"/>
      <c r="L484" s="101"/>
      <c r="M484" s="105"/>
      <c r="N484" s="256"/>
      <c r="O484" s="256"/>
      <c r="P484" s="256"/>
      <c r="Q484" s="256"/>
      <c r="R484" s="219"/>
      <c r="S484" s="219"/>
      <c r="T484" s="219"/>
      <c r="U484" s="219"/>
      <c r="V484" s="217"/>
      <c r="X484" s="106"/>
      <c r="Y484" s="217"/>
      <c r="Z484" s="217"/>
      <c r="AA484" s="217"/>
      <c r="AB484" s="94"/>
      <c r="AC484" s="217"/>
      <c r="AD484" s="217"/>
      <c r="AE484" s="217"/>
      <c r="AF484" s="217"/>
      <c r="AG484" s="217"/>
      <c r="AH484" s="217"/>
      <c r="AI484" s="94"/>
      <c r="AJ484" s="217"/>
      <c r="AK484" s="217"/>
      <c r="AL484" s="217"/>
      <c r="AM484" s="217"/>
      <c r="AN484" s="217"/>
      <c r="AO484" s="94"/>
      <c r="AP484" s="217"/>
      <c r="AQ484" s="217"/>
      <c r="AR484" s="217"/>
      <c r="AU484" s="217"/>
      <c r="AW484" s="217"/>
      <c r="AX484" s="217"/>
      <c r="BE484" s="94"/>
      <c r="BF484" s="217"/>
      <c r="BG484" s="94"/>
      <c r="BH484" s="94"/>
      <c r="BI484" s="217"/>
      <c r="BJ484" s="94"/>
      <c r="BK484" s="217"/>
      <c r="BL484" s="217"/>
      <c r="BQ484" s="96"/>
      <c r="BR484" s="96"/>
      <c r="BS484" s="96"/>
      <c r="BT484" s="96"/>
      <c r="BV484" s="96"/>
      <c r="BW484" s="96"/>
    </row>
    <row r="485" spans="2:75" x14ac:dyDescent="0.2">
      <c r="B485" s="101"/>
      <c r="I485" s="101"/>
      <c r="L485" s="101"/>
      <c r="M485" s="105"/>
      <c r="N485" s="256"/>
      <c r="O485" s="256"/>
      <c r="P485" s="256"/>
      <c r="Q485" s="256"/>
      <c r="R485" s="219"/>
      <c r="S485" s="219"/>
      <c r="T485" s="219"/>
      <c r="U485" s="219"/>
      <c r="V485" s="217"/>
      <c r="X485" s="106"/>
      <c r="Y485" s="217"/>
      <c r="Z485" s="217"/>
      <c r="AA485" s="217"/>
      <c r="AB485" s="94"/>
      <c r="AC485" s="217"/>
      <c r="AD485" s="217"/>
      <c r="AE485" s="217"/>
      <c r="AF485" s="217"/>
      <c r="AG485" s="217"/>
      <c r="AH485" s="217"/>
      <c r="AI485" s="94"/>
      <c r="AJ485" s="217"/>
      <c r="AK485" s="217"/>
      <c r="AL485" s="217"/>
      <c r="AM485" s="217"/>
      <c r="AN485" s="217"/>
      <c r="AO485" s="94"/>
      <c r="AP485" s="217"/>
      <c r="AQ485" s="217"/>
      <c r="AR485" s="217"/>
      <c r="AU485" s="217"/>
      <c r="AW485" s="217"/>
      <c r="AX485" s="217"/>
      <c r="BE485" s="94"/>
      <c r="BF485" s="217"/>
      <c r="BG485" s="94"/>
      <c r="BH485" s="94"/>
      <c r="BI485" s="217"/>
      <c r="BJ485" s="94"/>
      <c r="BK485" s="217"/>
      <c r="BL485" s="217"/>
      <c r="BQ485" s="96"/>
      <c r="BR485" s="96"/>
      <c r="BS485" s="96"/>
      <c r="BT485" s="96"/>
      <c r="BV485" s="96"/>
      <c r="BW485" s="96"/>
    </row>
    <row r="486" spans="2:75" x14ac:dyDescent="0.2">
      <c r="B486" s="101"/>
      <c r="I486" s="101"/>
      <c r="L486" s="101"/>
      <c r="M486" s="105"/>
      <c r="N486" s="256"/>
      <c r="O486" s="256"/>
      <c r="P486" s="256"/>
      <c r="Q486" s="256"/>
      <c r="R486" s="219"/>
      <c r="S486" s="219"/>
      <c r="T486" s="219"/>
      <c r="U486" s="219"/>
      <c r="V486" s="217"/>
      <c r="X486" s="106"/>
      <c r="Y486" s="217"/>
      <c r="Z486" s="217"/>
      <c r="AA486" s="217"/>
      <c r="AB486" s="94"/>
      <c r="AC486" s="217"/>
      <c r="AD486" s="217"/>
      <c r="AE486" s="217"/>
      <c r="AF486" s="217"/>
      <c r="AG486" s="217"/>
      <c r="AH486" s="217"/>
      <c r="AI486" s="94"/>
      <c r="AJ486" s="217"/>
      <c r="AK486" s="217"/>
      <c r="AL486" s="217"/>
      <c r="AM486" s="217"/>
      <c r="AN486" s="217"/>
      <c r="AO486" s="94"/>
      <c r="AP486" s="217"/>
      <c r="AQ486" s="217"/>
      <c r="AR486" s="217"/>
      <c r="AU486" s="217"/>
      <c r="AW486" s="217"/>
      <c r="AX486" s="217"/>
      <c r="BE486" s="94"/>
      <c r="BF486" s="217"/>
      <c r="BG486" s="94"/>
      <c r="BH486" s="94"/>
      <c r="BI486" s="217"/>
      <c r="BJ486" s="94"/>
      <c r="BK486" s="217"/>
      <c r="BL486" s="217"/>
      <c r="BQ486" s="96"/>
      <c r="BR486" s="96"/>
      <c r="BS486" s="96"/>
      <c r="BT486" s="96"/>
      <c r="BV486" s="96"/>
      <c r="BW486" s="96"/>
    </row>
    <row r="487" spans="2:75" x14ac:dyDescent="0.2">
      <c r="B487" s="101"/>
      <c r="I487" s="101"/>
      <c r="L487" s="101"/>
      <c r="M487" s="105"/>
      <c r="N487" s="256"/>
      <c r="O487" s="256"/>
      <c r="P487" s="256"/>
      <c r="Q487" s="256"/>
      <c r="R487" s="219"/>
      <c r="S487" s="219"/>
      <c r="T487" s="219"/>
      <c r="U487" s="219"/>
      <c r="V487" s="217"/>
      <c r="X487" s="106"/>
      <c r="Y487" s="217"/>
      <c r="Z487" s="217"/>
      <c r="AA487" s="217"/>
      <c r="AB487" s="94"/>
      <c r="AC487" s="217"/>
      <c r="AD487" s="217"/>
      <c r="AE487" s="217"/>
      <c r="AF487" s="217"/>
      <c r="AG487" s="217"/>
      <c r="AH487" s="217"/>
      <c r="AI487" s="94"/>
      <c r="AJ487" s="217"/>
      <c r="AK487" s="217"/>
      <c r="AL487" s="217"/>
      <c r="AM487" s="217"/>
      <c r="AN487" s="217"/>
      <c r="AO487" s="94"/>
      <c r="AP487" s="217"/>
      <c r="AQ487" s="217"/>
      <c r="AR487" s="217"/>
      <c r="AU487" s="217"/>
      <c r="AW487" s="217"/>
      <c r="AX487" s="217"/>
      <c r="BE487" s="94"/>
      <c r="BF487" s="217"/>
      <c r="BG487" s="94"/>
      <c r="BH487" s="94"/>
      <c r="BI487" s="217"/>
      <c r="BJ487" s="94"/>
      <c r="BK487" s="217"/>
      <c r="BL487" s="217"/>
      <c r="BQ487" s="96"/>
      <c r="BR487" s="96"/>
      <c r="BS487" s="96"/>
      <c r="BT487" s="96"/>
      <c r="BV487" s="96"/>
      <c r="BW487" s="96"/>
    </row>
    <row r="488" spans="2:75" x14ac:dyDescent="0.2">
      <c r="B488" s="101"/>
      <c r="I488" s="101"/>
      <c r="L488" s="101"/>
      <c r="M488" s="105"/>
      <c r="N488" s="256"/>
      <c r="O488" s="256"/>
      <c r="P488" s="256"/>
      <c r="Q488" s="256"/>
      <c r="R488" s="219"/>
      <c r="S488" s="219"/>
      <c r="T488" s="219"/>
      <c r="U488" s="219"/>
      <c r="V488" s="217"/>
      <c r="X488" s="106"/>
      <c r="Y488" s="217"/>
      <c r="Z488" s="217"/>
      <c r="AA488" s="217"/>
      <c r="AB488" s="94"/>
      <c r="AC488" s="217"/>
      <c r="AD488" s="217"/>
      <c r="AE488" s="217"/>
      <c r="AF488" s="217"/>
      <c r="AG488" s="217"/>
      <c r="AH488" s="217"/>
      <c r="AI488" s="94"/>
      <c r="AJ488" s="217"/>
      <c r="AK488" s="217"/>
      <c r="AL488" s="217"/>
      <c r="AM488" s="217"/>
      <c r="AN488" s="217"/>
      <c r="AO488" s="94"/>
      <c r="AP488" s="217"/>
      <c r="AQ488" s="217"/>
      <c r="AR488" s="217"/>
      <c r="AU488" s="217"/>
      <c r="AW488" s="217"/>
      <c r="AX488" s="217"/>
      <c r="BE488" s="94"/>
      <c r="BF488" s="217"/>
      <c r="BG488" s="94"/>
      <c r="BH488" s="94"/>
      <c r="BI488" s="217"/>
      <c r="BJ488" s="94"/>
      <c r="BK488" s="217"/>
      <c r="BL488" s="217"/>
      <c r="BQ488" s="96"/>
      <c r="BR488" s="96"/>
      <c r="BS488" s="96"/>
      <c r="BT488" s="96"/>
      <c r="BV488" s="96"/>
      <c r="BW488" s="96"/>
    </row>
    <row r="489" spans="2:75" x14ac:dyDescent="0.2">
      <c r="B489" s="101"/>
      <c r="I489" s="101"/>
      <c r="L489" s="101"/>
      <c r="M489" s="105"/>
      <c r="N489" s="256"/>
      <c r="O489" s="256"/>
      <c r="P489" s="256"/>
      <c r="Q489" s="256"/>
      <c r="R489" s="219"/>
      <c r="S489" s="219"/>
      <c r="T489" s="219"/>
      <c r="U489" s="219"/>
      <c r="V489" s="217"/>
      <c r="X489" s="106"/>
      <c r="Y489" s="217"/>
      <c r="Z489" s="217"/>
      <c r="AA489" s="217"/>
      <c r="AB489" s="94"/>
      <c r="AC489" s="217"/>
      <c r="AD489" s="217"/>
      <c r="AE489" s="217"/>
      <c r="AF489" s="217"/>
      <c r="AG489" s="217"/>
      <c r="AH489" s="217"/>
      <c r="AI489" s="94"/>
      <c r="AJ489" s="217"/>
      <c r="AK489" s="217"/>
      <c r="AL489" s="217"/>
      <c r="AM489" s="217"/>
      <c r="AN489" s="217"/>
      <c r="AO489" s="94"/>
      <c r="AP489" s="217"/>
      <c r="AQ489" s="217"/>
      <c r="AR489" s="217"/>
      <c r="AU489" s="217"/>
      <c r="AW489" s="217"/>
      <c r="AX489" s="217"/>
      <c r="BE489" s="94"/>
      <c r="BF489" s="217"/>
      <c r="BG489" s="94"/>
      <c r="BH489" s="94"/>
      <c r="BI489" s="217"/>
      <c r="BJ489" s="94"/>
      <c r="BK489" s="217"/>
      <c r="BL489" s="217"/>
      <c r="BQ489" s="96"/>
      <c r="BR489" s="96"/>
      <c r="BS489" s="96"/>
      <c r="BT489" s="96"/>
      <c r="BV489" s="96"/>
      <c r="BW489" s="96"/>
    </row>
    <row r="490" spans="2:75" x14ac:dyDescent="0.2">
      <c r="B490" s="101"/>
      <c r="I490" s="101"/>
      <c r="L490" s="101"/>
      <c r="M490" s="105"/>
      <c r="N490" s="256"/>
      <c r="O490" s="256"/>
      <c r="P490" s="256"/>
      <c r="Q490" s="256"/>
      <c r="R490" s="219"/>
      <c r="S490" s="219"/>
      <c r="T490" s="219"/>
      <c r="U490" s="219"/>
      <c r="V490" s="217"/>
      <c r="X490" s="106"/>
      <c r="Y490" s="217"/>
      <c r="Z490" s="217"/>
      <c r="AA490" s="217"/>
      <c r="AB490" s="94"/>
      <c r="AC490" s="217"/>
      <c r="AD490" s="217"/>
      <c r="AE490" s="217"/>
      <c r="AF490" s="217"/>
      <c r="AG490" s="217"/>
      <c r="AH490" s="217"/>
      <c r="AI490" s="94"/>
      <c r="AJ490" s="217"/>
      <c r="AK490" s="217"/>
      <c r="AL490" s="217"/>
      <c r="AM490" s="217"/>
      <c r="AN490" s="217"/>
      <c r="AO490" s="94"/>
      <c r="AP490" s="217"/>
      <c r="AQ490" s="217"/>
      <c r="AR490" s="217"/>
      <c r="AU490" s="217"/>
      <c r="AW490" s="217"/>
      <c r="AX490" s="217"/>
      <c r="BE490" s="94"/>
      <c r="BF490" s="217"/>
      <c r="BG490" s="94"/>
      <c r="BH490" s="94"/>
      <c r="BI490" s="217"/>
      <c r="BJ490" s="94"/>
      <c r="BK490" s="217"/>
      <c r="BL490" s="217"/>
      <c r="BQ490" s="96"/>
      <c r="BR490" s="96"/>
      <c r="BS490" s="96"/>
      <c r="BT490" s="96"/>
      <c r="BV490" s="96"/>
      <c r="BW490" s="96"/>
    </row>
    <row r="491" spans="2:75" x14ac:dyDescent="0.2">
      <c r="B491" s="101"/>
      <c r="I491" s="101"/>
      <c r="L491" s="101"/>
      <c r="M491" s="105"/>
      <c r="N491" s="256"/>
      <c r="O491" s="256"/>
      <c r="P491" s="256"/>
      <c r="Q491" s="256"/>
      <c r="R491" s="219"/>
      <c r="S491" s="219"/>
      <c r="T491" s="219"/>
      <c r="U491" s="219"/>
      <c r="V491" s="217"/>
      <c r="X491" s="106"/>
      <c r="Y491" s="217"/>
      <c r="Z491" s="217"/>
      <c r="AA491" s="217"/>
      <c r="AB491" s="94"/>
      <c r="AC491" s="217"/>
      <c r="AD491" s="217"/>
      <c r="AE491" s="217"/>
      <c r="AF491" s="217"/>
      <c r="AG491" s="217"/>
      <c r="AH491" s="217"/>
      <c r="AI491" s="94"/>
      <c r="AJ491" s="217"/>
      <c r="AK491" s="217"/>
      <c r="AL491" s="217"/>
      <c r="AM491" s="217"/>
      <c r="AN491" s="217"/>
      <c r="AO491" s="94"/>
      <c r="AP491" s="217"/>
      <c r="AQ491" s="217"/>
      <c r="AR491" s="217"/>
      <c r="AU491" s="217"/>
      <c r="AW491" s="217"/>
      <c r="AX491" s="217"/>
      <c r="BE491" s="94"/>
      <c r="BF491" s="217"/>
      <c r="BG491" s="94"/>
      <c r="BH491" s="94"/>
      <c r="BI491" s="217"/>
      <c r="BJ491" s="94"/>
      <c r="BK491" s="217"/>
      <c r="BL491" s="217"/>
      <c r="BQ491" s="96"/>
      <c r="BR491" s="96"/>
      <c r="BS491" s="96"/>
      <c r="BT491" s="96"/>
      <c r="BV491" s="96"/>
      <c r="BW491" s="96"/>
    </row>
    <row r="492" spans="2:75" x14ac:dyDescent="0.2">
      <c r="B492" s="101"/>
      <c r="I492" s="101"/>
      <c r="L492" s="101"/>
      <c r="M492" s="105"/>
      <c r="N492" s="256"/>
      <c r="O492" s="256"/>
      <c r="P492" s="256"/>
      <c r="Q492" s="256"/>
      <c r="R492" s="219"/>
      <c r="S492" s="219"/>
      <c r="T492" s="219"/>
      <c r="U492" s="219"/>
      <c r="V492" s="217"/>
      <c r="X492" s="106"/>
      <c r="Y492" s="217"/>
      <c r="Z492" s="217"/>
      <c r="AA492" s="217"/>
      <c r="AB492" s="94"/>
      <c r="AC492" s="217"/>
      <c r="AD492" s="217"/>
      <c r="AE492" s="217"/>
      <c r="AF492" s="217"/>
      <c r="AG492" s="217"/>
      <c r="AH492" s="217"/>
      <c r="AI492" s="94"/>
      <c r="AJ492" s="217"/>
      <c r="AK492" s="217"/>
      <c r="AL492" s="217"/>
      <c r="AM492" s="217"/>
      <c r="AN492" s="217"/>
      <c r="AO492" s="94"/>
      <c r="AP492" s="217"/>
      <c r="AQ492" s="217"/>
      <c r="AR492" s="217"/>
      <c r="AU492" s="217"/>
      <c r="AW492" s="217"/>
      <c r="AX492" s="217"/>
      <c r="BE492" s="94"/>
      <c r="BF492" s="217"/>
      <c r="BG492" s="94"/>
      <c r="BH492" s="94"/>
      <c r="BI492" s="217"/>
      <c r="BJ492" s="94"/>
      <c r="BK492" s="217"/>
      <c r="BL492" s="217"/>
      <c r="BQ492" s="96"/>
      <c r="BR492" s="96"/>
      <c r="BS492" s="96"/>
      <c r="BT492" s="96"/>
      <c r="BV492" s="96"/>
      <c r="BW492" s="96"/>
    </row>
    <row r="493" spans="2:75" x14ac:dyDescent="0.2">
      <c r="B493" s="101"/>
      <c r="I493" s="101"/>
      <c r="L493" s="101"/>
      <c r="M493" s="105"/>
      <c r="N493" s="256"/>
      <c r="O493" s="256"/>
      <c r="P493" s="256"/>
      <c r="Q493" s="256"/>
      <c r="R493" s="219"/>
      <c r="S493" s="219"/>
      <c r="T493" s="219"/>
      <c r="U493" s="219"/>
      <c r="V493" s="217"/>
      <c r="X493" s="106"/>
      <c r="Y493" s="217"/>
      <c r="Z493" s="217"/>
      <c r="AA493" s="217"/>
      <c r="AB493" s="94"/>
      <c r="AC493" s="217"/>
      <c r="AD493" s="217"/>
      <c r="AE493" s="217"/>
      <c r="AF493" s="217"/>
      <c r="AG493" s="217"/>
      <c r="AH493" s="217"/>
      <c r="AI493" s="94"/>
      <c r="AJ493" s="217"/>
      <c r="AK493" s="217"/>
      <c r="AL493" s="217"/>
      <c r="AM493" s="217"/>
      <c r="AN493" s="217"/>
      <c r="AO493" s="94"/>
      <c r="AP493" s="217"/>
      <c r="AQ493" s="217"/>
      <c r="AR493" s="217"/>
      <c r="AU493" s="217"/>
      <c r="AW493" s="217"/>
      <c r="AX493" s="217"/>
      <c r="BE493" s="94"/>
      <c r="BF493" s="217"/>
      <c r="BG493" s="94"/>
      <c r="BH493" s="94"/>
      <c r="BI493" s="217"/>
      <c r="BJ493" s="94"/>
      <c r="BK493" s="217"/>
      <c r="BL493" s="217"/>
      <c r="BQ493" s="96"/>
      <c r="BR493" s="96"/>
      <c r="BS493" s="96"/>
      <c r="BT493" s="96"/>
      <c r="BV493" s="96"/>
      <c r="BW493" s="96"/>
    </row>
    <row r="494" spans="2:75" x14ac:dyDescent="0.2">
      <c r="B494" s="101"/>
      <c r="I494" s="101"/>
      <c r="L494" s="101"/>
      <c r="M494" s="105"/>
      <c r="N494" s="256"/>
      <c r="O494" s="256"/>
      <c r="P494" s="256"/>
      <c r="Q494" s="256"/>
      <c r="R494" s="219"/>
      <c r="S494" s="219"/>
      <c r="T494" s="219"/>
      <c r="U494" s="219"/>
      <c r="V494" s="217"/>
      <c r="X494" s="106"/>
      <c r="Y494" s="217"/>
      <c r="Z494" s="217"/>
      <c r="AA494" s="217"/>
      <c r="AB494" s="94"/>
      <c r="AC494" s="217"/>
      <c r="AD494" s="217"/>
      <c r="AE494" s="217"/>
      <c r="AF494" s="217"/>
      <c r="AG494" s="217"/>
      <c r="AH494" s="217"/>
      <c r="AI494" s="94"/>
      <c r="AJ494" s="217"/>
      <c r="AK494" s="217"/>
      <c r="AL494" s="217"/>
      <c r="AM494" s="217"/>
      <c r="AN494" s="217"/>
      <c r="AO494" s="94"/>
      <c r="AP494" s="217"/>
      <c r="AQ494" s="217"/>
      <c r="AR494" s="217"/>
      <c r="AU494" s="217"/>
      <c r="AW494" s="217"/>
      <c r="AX494" s="217"/>
      <c r="BE494" s="94"/>
      <c r="BF494" s="217"/>
      <c r="BG494" s="94"/>
      <c r="BH494" s="94"/>
      <c r="BI494" s="217"/>
      <c r="BJ494" s="94"/>
      <c r="BK494" s="217"/>
      <c r="BL494" s="217"/>
      <c r="BQ494" s="96"/>
      <c r="BR494" s="96"/>
      <c r="BS494" s="96"/>
      <c r="BT494" s="96"/>
      <c r="BV494" s="96"/>
      <c r="BW494" s="96"/>
    </row>
    <row r="495" spans="2:75" x14ac:dyDescent="0.2">
      <c r="B495" s="101"/>
      <c r="I495" s="101"/>
      <c r="L495" s="101"/>
      <c r="M495" s="105"/>
      <c r="N495" s="256"/>
      <c r="O495" s="256"/>
      <c r="P495" s="256"/>
      <c r="Q495" s="256"/>
      <c r="R495" s="219"/>
      <c r="S495" s="219"/>
      <c r="T495" s="219"/>
      <c r="U495" s="219"/>
      <c r="V495" s="217"/>
      <c r="X495" s="106"/>
      <c r="Y495" s="217"/>
      <c r="Z495" s="217"/>
      <c r="AA495" s="217"/>
      <c r="AB495" s="94"/>
      <c r="AC495" s="217"/>
      <c r="AD495" s="217"/>
      <c r="AE495" s="217"/>
      <c r="AF495" s="217"/>
      <c r="AG495" s="217"/>
      <c r="AH495" s="217"/>
      <c r="AI495" s="94"/>
      <c r="AJ495" s="217"/>
      <c r="AK495" s="217"/>
      <c r="AL495" s="217"/>
      <c r="AM495" s="217"/>
      <c r="AN495" s="217"/>
      <c r="AO495" s="94"/>
      <c r="AP495" s="217"/>
      <c r="AQ495" s="217"/>
      <c r="AR495" s="217"/>
      <c r="AU495" s="217"/>
      <c r="AW495" s="217"/>
      <c r="AX495" s="217"/>
      <c r="BE495" s="94"/>
      <c r="BF495" s="217"/>
      <c r="BG495" s="94"/>
      <c r="BH495" s="94"/>
      <c r="BI495" s="217"/>
      <c r="BJ495" s="94"/>
      <c r="BK495" s="217"/>
      <c r="BL495" s="217"/>
      <c r="BQ495" s="96"/>
      <c r="BR495" s="96"/>
      <c r="BS495" s="96"/>
      <c r="BT495" s="96"/>
      <c r="BV495" s="96"/>
      <c r="BW495" s="96"/>
    </row>
    <row r="496" spans="2:75" x14ac:dyDescent="0.2">
      <c r="B496" s="101"/>
      <c r="I496" s="101"/>
      <c r="L496" s="101"/>
      <c r="M496" s="105"/>
      <c r="N496" s="256"/>
      <c r="O496" s="256"/>
      <c r="P496" s="256"/>
      <c r="Q496" s="256"/>
      <c r="R496" s="219"/>
      <c r="S496" s="219"/>
      <c r="T496" s="219"/>
      <c r="U496" s="219"/>
      <c r="V496" s="217"/>
      <c r="X496" s="106"/>
      <c r="Y496" s="217"/>
      <c r="Z496" s="217"/>
      <c r="AA496" s="217"/>
      <c r="AB496" s="94"/>
      <c r="AC496" s="217"/>
      <c r="AD496" s="217"/>
      <c r="AE496" s="217"/>
      <c r="AF496" s="217"/>
      <c r="AG496" s="217"/>
      <c r="AH496" s="217"/>
      <c r="AI496" s="94"/>
      <c r="AJ496" s="217"/>
      <c r="AK496" s="217"/>
      <c r="AL496" s="217"/>
      <c r="AM496" s="217"/>
      <c r="AN496" s="217"/>
      <c r="AO496" s="94"/>
      <c r="AP496" s="217"/>
      <c r="AQ496" s="217"/>
      <c r="AR496" s="217"/>
      <c r="AU496" s="217"/>
      <c r="AW496" s="217"/>
      <c r="AX496" s="217"/>
      <c r="BE496" s="94"/>
      <c r="BF496" s="217"/>
      <c r="BG496" s="94"/>
      <c r="BH496" s="94"/>
      <c r="BI496" s="217"/>
      <c r="BJ496" s="94"/>
      <c r="BK496" s="217"/>
      <c r="BL496" s="217"/>
      <c r="BQ496" s="96"/>
      <c r="BR496" s="96"/>
      <c r="BS496" s="96"/>
      <c r="BT496" s="96"/>
      <c r="BV496" s="96"/>
      <c r="BW496" s="96"/>
    </row>
    <row r="497" spans="2:75" x14ac:dyDescent="0.2">
      <c r="B497" s="101"/>
      <c r="I497" s="101"/>
      <c r="L497" s="101"/>
      <c r="M497" s="105"/>
      <c r="N497" s="256"/>
      <c r="O497" s="256"/>
      <c r="P497" s="256"/>
      <c r="Q497" s="256"/>
      <c r="R497" s="219"/>
      <c r="S497" s="219"/>
      <c r="T497" s="219"/>
      <c r="U497" s="219"/>
      <c r="V497" s="217"/>
      <c r="X497" s="106"/>
      <c r="Y497" s="217"/>
      <c r="Z497" s="217"/>
      <c r="AA497" s="217"/>
      <c r="AB497" s="94"/>
      <c r="AC497" s="217"/>
      <c r="AD497" s="217"/>
      <c r="AE497" s="217"/>
      <c r="AF497" s="217"/>
      <c r="AG497" s="217"/>
      <c r="AH497" s="217"/>
      <c r="AI497" s="94"/>
      <c r="AJ497" s="217"/>
      <c r="AK497" s="217"/>
      <c r="AL497" s="217"/>
      <c r="AM497" s="217"/>
      <c r="AN497" s="217"/>
      <c r="AO497" s="94"/>
      <c r="AP497" s="217"/>
      <c r="AQ497" s="217"/>
      <c r="AR497" s="217"/>
      <c r="AU497" s="217"/>
      <c r="AW497" s="217"/>
      <c r="AX497" s="217"/>
      <c r="BE497" s="94"/>
      <c r="BF497" s="217"/>
      <c r="BG497" s="94"/>
      <c r="BH497" s="94"/>
      <c r="BI497" s="217"/>
      <c r="BJ497" s="94"/>
      <c r="BK497" s="217"/>
      <c r="BL497" s="217"/>
      <c r="BQ497" s="96"/>
      <c r="BR497" s="96"/>
      <c r="BS497" s="96"/>
      <c r="BT497" s="96"/>
      <c r="BV497" s="96"/>
      <c r="BW497" s="96"/>
    </row>
    <row r="498" spans="2:75" x14ac:dyDescent="0.2">
      <c r="B498" s="101"/>
      <c r="I498" s="101"/>
      <c r="L498" s="101"/>
      <c r="M498" s="105"/>
      <c r="N498" s="256"/>
      <c r="O498" s="256"/>
      <c r="P498" s="256"/>
      <c r="Q498" s="256"/>
      <c r="R498" s="219"/>
      <c r="S498" s="219"/>
      <c r="T498" s="219"/>
      <c r="U498" s="219"/>
      <c r="V498" s="217"/>
      <c r="X498" s="106"/>
      <c r="Y498" s="217"/>
      <c r="Z498" s="217"/>
      <c r="AA498" s="217"/>
      <c r="AB498" s="94"/>
      <c r="AC498" s="217"/>
      <c r="AD498" s="217"/>
      <c r="AE498" s="217"/>
      <c r="AF498" s="217"/>
      <c r="AG498" s="217"/>
      <c r="AH498" s="217"/>
      <c r="AI498" s="94"/>
      <c r="AJ498" s="217"/>
      <c r="AK498" s="217"/>
      <c r="AL498" s="217"/>
      <c r="AM498" s="217"/>
      <c r="AN498" s="217"/>
      <c r="AO498" s="94"/>
      <c r="AP498" s="217"/>
      <c r="AQ498" s="217"/>
      <c r="AR498" s="217"/>
      <c r="AU498" s="217"/>
      <c r="AW498" s="217"/>
      <c r="AX498" s="217"/>
      <c r="BE498" s="94"/>
      <c r="BF498" s="217"/>
      <c r="BG498" s="94"/>
      <c r="BH498" s="94"/>
      <c r="BI498" s="217"/>
      <c r="BJ498" s="94"/>
      <c r="BK498" s="217"/>
      <c r="BL498" s="217"/>
      <c r="BQ498" s="96"/>
      <c r="BR498" s="96"/>
      <c r="BS498" s="96"/>
      <c r="BT498" s="96"/>
      <c r="BV498" s="96"/>
      <c r="BW498" s="96"/>
    </row>
    <row r="499" spans="2:75" x14ac:dyDescent="0.2">
      <c r="B499" s="101"/>
      <c r="I499" s="101"/>
      <c r="L499" s="101"/>
      <c r="M499" s="105"/>
      <c r="N499" s="256"/>
      <c r="O499" s="256"/>
      <c r="P499" s="256"/>
      <c r="Q499" s="256"/>
      <c r="R499" s="219"/>
      <c r="S499" s="219"/>
      <c r="T499" s="219"/>
      <c r="U499" s="219"/>
      <c r="V499" s="217"/>
      <c r="X499" s="106"/>
      <c r="Y499" s="217"/>
      <c r="Z499" s="217"/>
      <c r="AA499" s="217"/>
      <c r="AB499" s="94"/>
      <c r="AC499" s="217"/>
      <c r="AD499" s="217"/>
      <c r="AE499" s="217"/>
      <c r="AF499" s="217"/>
      <c r="AG499" s="217"/>
      <c r="AH499" s="217"/>
      <c r="AI499" s="94"/>
      <c r="AJ499" s="217"/>
      <c r="AK499" s="217"/>
      <c r="AL499" s="217"/>
      <c r="AM499" s="217"/>
      <c r="AN499" s="217"/>
      <c r="AO499" s="94"/>
      <c r="AP499" s="217"/>
      <c r="AQ499" s="217"/>
      <c r="AR499" s="217"/>
      <c r="AU499" s="217"/>
      <c r="AW499" s="217"/>
      <c r="AX499" s="217"/>
      <c r="BE499" s="94"/>
      <c r="BF499" s="217"/>
      <c r="BG499" s="94"/>
      <c r="BH499" s="94"/>
      <c r="BI499" s="217"/>
      <c r="BJ499" s="94"/>
      <c r="BK499" s="217"/>
      <c r="BL499" s="217"/>
      <c r="BQ499" s="96"/>
      <c r="BR499" s="96"/>
      <c r="BS499" s="96"/>
      <c r="BT499" s="96"/>
      <c r="BV499" s="96"/>
      <c r="BW499" s="96"/>
    </row>
    <row r="500" spans="2:75" x14ac:dyDescent="0.2">
      <c r="B500" s="101"/>
      <c r="I500" s="101"/>
      <c r="L500" s="101"/>
      <c r="M500" s="105"/>
      <c r="N500" s="256"/>
      <c r="O500" s="256"/>
      <c r="P500" s="256"/>
      <c r="Q500" s="256"/>
      <c r="R500" s="219"/>
      <c r="S500" s="219"/>
      <c r="T500" s="219"/>
      <c r="U500" s="219"/>
      <c r="V500" s="217"/>
      <c r="X500" s="106"/>
      <c r="Y500" s="217"/>
      <c r="Z500" s="217"/>
      <c r="AA500" s="217"/>
      <c r="AB500" s="94"/>
      <c r="AC500" s="217"/>
      <c r="AD500" s="217"/>
      <c r="AE500" s="217"/>
      <c r="AF500" s="217"/>
      <c r="AG500" s="217"/>
      <c r="AH500" s="217"/>
      <c r="AI500" s="94"/>
      <c r="AJ500" s="217"/>
      <c r="AK500" s="217"/>
      <c r="AL500" s="217"/>
      <c r="AM500" s="217"/>
      <c r="AN500" s="217"/>
      <c r="AO500" s="94"/>
      <c r="AP500" s="217"/>
      <c r="AQ500" s="217"/>
      <c r="AR500" s="217"/>
      <c r="AU500" s="217"/>
      <c r="AW500" s="217"/>
      <c r="AX500" s="217"/>
      <c r="BE500" s="94"/>
      <c r="BF500" s="217"/>
      <c r="BG500" s="94"/>
      <c r="BH500" s="94"/>
      <c r="BI500" s="217"/>
      <c r="BJ500" s="94"/>
      <c r="BK500" s="217"/>
      <c r="BL500" s="217"/>
      <c r="BQ500" s="96"/>
      <c r="BR500" s="96"/>
      <c r="BS500" s="96"/>
      <c r="BT500" s="96"/>
      <c r="BV500" s="96"/>
      <c r="BW500" s="96"/>
    </row>
    <row r="501" spans="2:75" x14ac:dyDescent="0.2">
      <c r="B501" s="101"/>
      <c r="I501" s="101"/>
      <c r="L501" s="101"/>
      <c r="M501" s="105"/>
      <c r="N501" s="256"/>
      <c r="O501" s="256"/>
      <c r="P501" s="256"/>
      <c r="Q501" s="256"/>
      <c r="R501" s="219"/>
      <c r="S501" s="219"/>
      <c r="T501" s="219"/>
      <c r="U501" s="219"/>
      <c r="V501" s="217"/>
      <c r="X501" s="106"/>
      <c r="Y501" s="217"/>
      <c r="Z501" s="217"/>
      <c r="AA501" s="217"/>
      <c r="AB501" s="94"/>
      <c r="AC501" s="217"/>
      <c r="AD501" s="217"/>
      <c r="AE501" s="217"/>
      <c r="AF501" s="217"/>
      <c r="AG501" s="217"/>
      <c r="AH501" s="217"/>
      <c r="AI501" s="94"/>
      <c r="AJ501" s="217"/>
      <c r="AK501" s="217"/>
      <c r="AL501" s="217"/>
      <c r="AM501" s="217"/>
      <c r="AN501" s="217"/>
      <c r="AO501" s="94"/>
      <c r="AP501" s="217"/>
      <c r="AQ501" s="217"/>
      <c r="AR501" s="217"/>
      <c r="AU501" s="217"/>
      <c r="AW501" s="217"/>
      <c r="AX501" s="217"/>
      <c r="BE501" s="94"/>
      <c r="BF501" s="217"/>
      <c r="BG501" s="94"/>
      <c r="BH501" s="94"/>
      <c r="BI501" s="217"/>
      <c r="BJ501" s="94"/>
      <c r="BK501" s="217"/>
      <c r="BL501" s="217"/>
      <c r="BQ501" s="96"/>
      <c r="BR501" s="96"/>
      <c r="BS501" s="96"/>
      <c r="BT501" s="96"/>
      <c r="BV501" s="96"/>
      <c r="BW501" s="96"/>
    </row>
    <row r="502" spans="2:75" x14ac:dyDescent="0.2">
      <c r="B502" s="101"/>
      <c r="I502" s="101"/>
      <c r="L502" s="101"/>
      <c r="M502" s="105"/>
      <c r="N502" s="256"/>
      <c r="O502" s="256"/>
      <c r="P502" s="256"/>
      <c r="Q502" s="256"/>
      <c r="R502" s="219"/>
      <c r="S502" s="219"/>
      <c r="T502" s="219"/>
      <c r="U502" s="219"/>
      <c r="V502" s="217"/>
      <c r="X502" s="106"/>
      <c r="Y502" s="217"/>
      <c r="Z502" s="217"/>
      <c r="AA502" s="217"/>
      <c r="AB502" s="94"/>
      <c r="AC502" s="217"/>
      <c r="AD502" s="217"/>
      <c r="AE502" s="217"/>
      <c r="AF502" s="217"/>
      <c r="AG502" s="217"/>
      <c r="AH502" s="217"/>
      <c r="AI502" s="94"/>
      <c r="AJ502" s="217"/>
      <c r="AK502" s="217"/>
      <c r="AL502" s="217"/>
      <c r="AM502" s="217"/>
      <c r="AN502" s="217"/>
      <c r="AO502" s="94"/>
      <c r="AP502" s="217"/>
      <c r="AQ502" s="217"/>
      <c r="AR502" s="217"/>
      <c r="AU502" s="217"/>
      <c r="AW502" s="217"/>
      <c r="AX502" s="217"/>
      <c r="BE502" s="94"/>
      <c r="BF502" s="217"/>
      <c r="BG502" s="94"/>
      <c r="BH502" s="94"/>
      <c r="BI502" s="217"/>
      <c r="BJ502" s="94"/>
      <c r="BK502" s="217"/>
      <c r="BL502" s="217"/>
      <c r="BQ502" s="96"/>
      <c r="BR502" s="96"/>
      <c r="BS502" s="96"/>
      <c r="BT502" s="96"/>
      <c r="BV502" s="96"/>
      <c r="BW502" s="96"/>
    </row>
    <row r="503" spans="2:75" x14ac:dyDescent="0.2">
      <c r="B503" s="101"/>
      <c r="I503" s="101"/>
      <c r="L503" s="101"/>
      <c r="M503" s="105"/>
      <c r="N503" s="256"/>
      <c r="O503" s="256"/>
      <c r="P503" s="256"/>
      <c r="Q503" s="256"/>
      <c r="R503" s="219"/>
      <c r="S503" s="219"/>
      <c r="T503" s="219"/>
      <c r="U503" s="219"/>
      <c r="V503" s="217"/>
      <c r="X503" s="106"/>
      <c r="Y503" s="217"/>
      <c r="Z503" s="217"/>
      <c r="AA503" s="217"/>
      <c r="AB503" s="94"/>
      <c r="AC503" s="217"/>
      <c r="AD503" s="217"/>
      <c r="AE503" s="217"/>
      <c r="AF503" s="217"/>
      <c r="AG503" s="217"/>
      <c r="AH503" s="217"/>
      <c r="AI503" s="94"/>
      <c r="AJ503" s="217"/>
      <c r="AK503" s="217"/>
      <c r="AL503" s="217"/>
      <c r="AM503" s="217"/>
      <c r="AN503" s="217"/>
      <c r="AO503" s="94"/>
      <c r="AP503" s="217"/>
      <c r="AQ503" s="217"/>
      <c r="AR503" s="217"/>
      <c r="AU503" s="217"/>
      <c r="AW503" s="217"/>
      <c r="AX503" s="217"/>
      <c r="BE503" s="94"/>
      <c r="BF503" s="217"/>
      <c r="BG503" s="94"/>
      <c r="BH503" s="94"/>
      <c r="BI503" s="217"/>
      <c r="BJ503" s="94"/>
      <c r="BK503" s="217"/>
      <c r="BL503" s="217"/>
      <c r="BQ503" s="96"/>
      <c r="BR503" s="96"/>
      <c r="BS503" s="96"/>
      <c r="BT503" s="96"/>
      <c r="BV503" s="96"/>
      <c r="BW503" s="96"/>
    </row>
    <row r="504" spans="2:75" x14ac:dyDescent="0.2">
      <c r="B504" s="101"/>
      <c r="I504" s="101"/>
      <c r="L504" s="101"/>
      <c r="M504" s="105"/>
      <c r="N504" s="256"/>
      <c r="O504" s="256"/>
      <c r="P504" s="256"/>
      <c r="Q504" s="256"/>
      <c r="R504" s="219"/>
      <c r="S504" s="219"/>
      <c r="T504" s="219"/>
      <c r="U504" s="219"/>
      <c r="V504" s="217"/>
      <c r="X504" s="106"/>
      <c r="Y504" s="217"/>
      <c r="Z504" s="217"/>
      <c r="AA504" s="217"/>
      <c r="AB504" s="94"/>
      <c r="AC504" s="217"/>
      <c r="AD504" s="217"/>
      <c r="AE504" s="217"/>
      <c r="AF504" s="217"/>
      <c r="AG504" s="217"/>
      <c r="AH504" s="217"/>
      <c r="AI504" s="94"/>
      <c r="AJ504" s="217"/>
      <c r="AK504" s="217"/>
      <c r="AL504" s="217"/>
      <c r="AM504" s="217"/>
      <c r="AN504" s="217"/>
      <c r="AO504" s="94"/>
      <c r="AP504" s="217"/>
      <c r="AQ504" s="217"/>
      <c r="AR504" s="217"/>
      <c r="AU504" s="217"/>
      <c r="AW504" s="217"/>
      <c r="AX504" s="217"/>
      <c r="BE504" s="94"/>
      <c r="BF504" s="217"/>
      <c r="BG504" s="94"/>
      <c r="BH504" s="94"/>
      <c r="BI504" s="217"/>
      <c r="BJ504" s="94"/>
      <c r="BK504" s="217"/>
      <c r="BL504" s="217"/>
      <c r="BQ504" s="96"/>
      <c r="BR504" s="96"/>
      <c r="BS504" s="96"/>
      <c r="BT504" s="96"/>
      <c r="BV504" s="96"/>
      <c r="BW504" s="96"/>
    </row>
    <row r="505" spans="2:75" x14ac:dyDescent="0.2">
      <c r="B505" s="101"/>
      <c r="I505" s="101"/>
      <c r="L505" s="101"/>
      <c r="M505" s="105"/>
      <c r="N505" s="256"/>
      <c r="O505" s="256"/>
      <c r="P505" s="256"/>
      <c r="Q505" s="256"/>
      <c r="R505" s="219"/>
      <c r="S505" s="219"/>
      <c r="T505" s="219"/>
      <c r="U505" s="219"/>
      <c r="V505" s="217"/>
      <c r="X505" s="106"/>
      <c r="Y505" s="217"/>
      <c r="Z505" s="217"/>
      <c r="AA505" s="217"/>
      <c r="AB505" s="94"/>
      <c r="AC505" s="217"/>
      <c r="AD505" s="217"/>
      <c r="AE505" s="217"/>
      <c r="AF505" s="217"/>
      <c r="AG505" s="217"/>
      <c r="AH505" s="217"/>
      <c r="AI505" s="94"/>
      <c r="AJ505" s="217"/>
      <c r="AK505" s="217"/>
      <c r="AL505" s="217"/>
      <c r="AM505" s="217"/>
      <c r="AN505" s="217"/>
      <c r="AO505" s="94"/>
      <c r="AP505" s="217"/>
      <c r="AQ505" s="217"/>
      <c r="AR505" s="217"/>
      <c r="AU505" s="217"/>
      <c r="AW505" s="217"/>
      <c r="AX505" s="217"/>
      <c r="BE505" s="94"/>
      <c r="BF505" s="217"/>
      <c r="BG505" s="94"/>
      <c r="BH505" s="94"/>
      <c r="BI505" s="217"/>
      <c r="BJ505" s="94"/>
      <c r="BK505" s="217"/>
      <c r="BL505" s="217"/>
      <c r="BQ505" s="96"/>
      <c r="BR505" s="96"/>
      <c r="BS505" s="96"/>
      <c r="BT505" s="96"/>
      <c r="BV505" s="96"/>
      <c r="BW505" s="96"/>
    </row>
    <row r="506" spans="2:75" x14ac:dyDescent="0.2">
      <c r="B506" s="101"/>
      <c r="I506" s="101"/>
      <c r="L506" s="101"/>
      <c r="M506" s="105"/>
      <c r="N506" s="256"/>
      <c r="O506" s="256"/>
      <c r="P506" s="256"/>
      <c r="Q506" s="256"/>
      <c r="R506" s="219"/>
      <c r="S506" s="219"/>
      <c r="T506" s="219"/>
      <c r="U506" s="219"/>
      <c r="V506" s="217"/>
      <c r="X506" s="106"/>
      <c r="Y506" s="217"/>
      <c r="Z506" s="217"/>
      <c r="AA506" s="217"/>
      <c r="AB506" s="94"/>
      <c r="AC506" s="217"/>
      <c r="AD506" s="217"/>
      <c r="AE506" s="217"/>
      <c r="AF506" s="217"/>
      <c r="AG506" s="217"/>
      <c r="AH506" s="217"/>
      <c r="AI506" s="94"/>
      <c r="AJ506" s="217"/>
      <c r="AK506" s="217"/>
      <c r="AL506" s="217"/>
      <c r="AM506" s="217"/>
      <c r="AN506" s="217"/>
      <c r="AO506" s="94"/>
      <c r="AP506" s="217"/>
      <c r="AQ506" s="217"/>
      <c r="AR506" s="217"/>
      <c r="AU506" s="217"/>
      <c r="AW506" s="217"/>
      <c r="AX506" s="217"/>
      <c r="BE506" s="94"/>
      <c r="BF506" s="217"/>
      <c r="BG506" s="94"/>
      <c r="BH506" s="94"/>
      <c r="BI506" s="217"/>
      <c r="BJ506" s="94"/>
      <c r="BK506" s="217"/>
      <c r="BL506" s="217"/>
      <c r="BQ506" s="96"/>
      <c r="BR506" s="96"/>
      <c r="BS506" s="96"/>
      <c r="BT506" s="96"/>
      <c r="BV506" s="96"/>
      <c r="BW506" s="96"/>
    </row>
    <row r="507" spans="2:75" x14ac:dyDescent="0.2">
      <c r="B507" s="101"/>
      <c r="I507" s="101"/>
      <c r="L507" s="101"/>
      <c r="M507" s="105"/>
      <c r="N507" s="256"/>
      <c r="O507" s="256"/>
      <c r="P507" s="256"/>
      <c r="Q507" s="256"/>
      <c r="R507" s="219"/>
      <c r="S507" s="219"/>
      <c r="T507" s="219"/>
      <c r="U507" s="219"/>
      <c r="V507" s="217"/>
      <c r="X507" s="106"/>
      <c r="Y507" s="217"/>
      <c r="Z507" s="217"/>
      <c r="AA507" s="217"/>
      <c r="AB507" s="94"/>
      <c r="AC507" s="217"/>
      <c r="AD507" s="217"/>
      <c r="AE507" s="217"/>
      <c r="AF507" s="217"/>
      <c r="AG507" s="217"/>
      <c r="AH507" s="217"/>
      <c r="AI507" s="94"/>
      <c r="AJ507" s="217"/>
      <c r="AK507" s="217"/>
      <c r="AL507" s="217"/>
      <c r="AM507" s="217"/>
      <c r="AN507" s="217"/>
      <c r="AO507" s="94"/>
      <c r="AP507" s="217"/>
      <c r="AQ507" s="217"/>
      <c r="AR507" s="217"/>
      <c r="AU507" s="217"/>
      <c r="AW507" s="217"/>
      <c r="AX507" s="217"/>
      <c r="BE507" s="94"/>
      <c r="BF507" s="217"/>
      <c r="BG507" s="94"/>
      <c r="BH507" s="94"/>
      <c r="BI507" s="217"/>
      <c r="BJ507" s="94"/>
      <c r="BK507" s="217"/>
      <c r="BL507" s="217"/>
      <c r="BQ507" s="96"/>
      <c r="BR507" s="96"/>
      <c r="BS507" s="96"/>
      <c r="BT507" s="96"/>
      <c r="BV507" s="96"/>
      <c r="BW507" s="96"/>
    </row>
    <row r="508" spans="2:75" x14ac:dyDescent="0.2">
      <c r="B508" s="101"/>
      <c r="I508" s="101"/>
      <c r="L508" s="101"/>
      <c r="M508" s="105"/>
      <c r="N508" s="256"/>
      <c r="O508" s="256"/>
      <c r="P508" s="256"/>
      <c r="Q508" s="256"/>
      <c r="R508" s="219"/>
      <c r="S508" s="219"/>
      <c r="T508" s="219"/>
      <c r="U508" s="219"/>
      <c r="V508" s="217"/>
      <c r="X508" s="106"/>
      <c r="Y508" s="217"/>
      <c r="Z508" s="217"/>
      <c r="AA508" s="217"/>
      <c r="AB508" s="94"/>
      <c r="AC508" s="217"/>
      <c r="AD508" s="217"/>
      <c r="AE508" s="217"/>
      <c r="AF508" s="217"/>
      <c r="AG508" s="217"/>
      <c r="AH508" s="217"/>
      <c r="AI508" s="94"/>
      <c r="AJ508" s="217"/>
      <c r="AK508" s="217"/>
      <c r="AL508" s="217"/>
      <c r="AM508" s="217"/>
      <c r="AN508" s="217"/>
      <c r="AO508" s="94"/>
      <c r="AP508" s="217"/>
      <c r="AQ508" s="217"/>
      <c r="AR508" s="217"/>
      <c r="AU508" s="217"/>
      <c r="AW508" s="217"/>
      <c r="AX508" s="217"/>
      <c r="BE508" s="94"/>
      <c r="BF508" s="217"/>
      <c r="BG508" s="94"/>
      <c r="BH508" s="94"/>
      <c r="BI508" s="217"/>
      <c r="BJ508" s="94"/>
      <c r="BK508" s="217"/>
      <c r="BL508" s="217"/>
      <c r="BQ508" s="96"/>
      <c r="BR508" s="96"/>
      <c r="BS508" s="96"/>
      <c r="BT508" s="96"/>
      <c r="BV508" s="96"/>
      <c r="BW508" s="96"/>
    </row>
    <row r="509" spans="2:75" x14ac:dyDescent="0.2">
      <c r="B509" s="101"/>
      <c r="I509" s="101"/>
      <c r="L509" s="101"/>
      <c r="M509" s="105"/>
      <c r="N509" s="256"/>
      <c r="O509" s="256"/>
      <c r="P509" s="256"/>
      <c r="Q509" s="256"/>
      <c r="R509" s="219"/>
      <c r="S509" s="219"/>
      <c r="T509" s="219"/>
      <c r="U509" s="219"/>
      <c r="V509" s="217"/>
      <c r="X509" s="106"/>
      <c r="Y509" s="217"/>
      <c r="Z509" s="217"/>
      <c r="AA509" s="217"/>
      <c r="AB509" s="94"/>
      <c r="AC509" s="217"/>
      <c r="AD509" s="217"/>
      <c r="AE509" s="217"/>
      <c r="AF509" s="217"/>
      <c r="AG509" s="217"/>
      <c r="AH509" s="217"/>
      <c r="AI509" s="94"/>
      <c r="AJ509" s="217"/>
      <c r="AK509" s="217"/>
      <c r="AL509" s="217"/>
      <c r="AM509" s="217"/>
      <c r="AN509" s="217"/>
      <c r="AO509" s="94"/>
      <c r="AP509" s="217"/>
      <c r="AQ509" s="217"/>
      <c r="AR509" s="217"/>
      <c r="AU509" s="217"/>
      <c r="AW509" s="217"/>
      <c r="AX509" s="217"/>
      <c r="BE509" s="94"/>
      <c r="BF509" s="217"/>
      <c r="BG509" s="94"/>
      <c r="BH509" s="94"/>
      <c r="BI509" s="217"/>
      <c r="BJ509" s="94"/>
      <c r="BK509" s="217"/>
      <c r="BL509" s="217"/>
      <c r="BQ509" s="96"/>
      <c r="BR509" s="96"/>
      <c r="BS509" s="96"/>
      <c r="BT509" s="96"/>
      <c r="BV509" s="96"/>
      <c r="BW509" s="96"/>
    </row>
    <row r="510" spans="2:75" x14ac:dyDescent="0.2">
      <c r="B510" s="101"/>
      <c r="I510" s="101"/>
      <c r="L510" s="101"/>
      <c r="M510" s="105"/>
      <c r="N510" s="256"/>
      <c r="O510" s="256"/>
      <c r="P510" s="256"/>
      <c r="Q510" s="256"/>
      <c r="R510" s="219"/>
      <c r="S510" s="219"/>
      <c r="T510" s="219"/>
      <c r="U510" s="219"/>
      <c r="V510" s="217"/>
      <c r="X510" s="106"/>
      <c r="Y510" s="217"/>
      <c r="Z510" s="217"/>
      <c r="AA510" s="217"/>
      <c r="AB510" s="94"/>
      <c r="AC510" s="217"/>
      <c r="AD510" s="217"/>
      <c r="AE510" s="217"/>
      <c r="AF510" s="217"/>
      <c r="AG510" s="217"/>
      <c r="AH510" s="217"/>
      <c r="AI510" s="94"/>
      <c r="AJ510" s="217"/>
      <c r="AK510" s="217"/>
      <c r="AL510" s="217"/>
      <c r="AM510" s="217"/>
      <c r="AN510" s="217"/>
      <c r="AO510" s="94"/>
      <c r="AP510" s="217"/>
      <c r="AQ510" s="217"/>
      <c r="AR510" s="217"/>
      <c r="AU510" s="217"/>
      <c r="AW510" s="217"/>
      <c r="AX510" s="217"/>
      <c r="BE510" s="94"/>
      <c r="BF510" s="217"/>
      <c r="BG510" s="94"/>
      <c r="BH510" s="94"/>
      <c r="BI510" s="217"/>
      <c r="BJ510" s="94"/>
      <c r="BK510" s="217"/>
      <c r="BL510" s="217"/>
      <c r="BQ510" s="96"/>
      <c r="BR510" s="96"/>
      <c r="BS510" s="96"/>
      <c r="BT510" s="96"/>
      <c r="BV510" s="96"/>
      <c r="BW510" s="96"/>
    </row>
    <row r="511" spans="2:75" x14ac:dyDescent="0.2">
      <c r="B511" s="101"/>
      <c r="I511" s="101"/>
      <c r="L511" s="101"/>
      <c r="M511" s="105"/>
      <c r="N511" s="256"/>
      <c r="O511" s="256"/>
      <c r="P511" s="256"/>
      <c r="Q511" s="256"/>
      <c r="R511" s="219"/>
      <c r="S511" s="219"/>
      <c r="T511" s="219"/>
      <c r="U511" s="219"/>
      <c r="V511" s="217"/>
      <c r="X511" s="106"/>
      <c r="Y511" s="217"/>
      <c r="Z511" s="217"/>
      <c r="AA511" s="217"/>
      <c r="AB511" s="94"/>
      <c r="AC511" s="217"/>
      <c r="AD511" s="217"/>
      <c r="AE511" s="217"/>
      <c r="AF511" s="217"/>
      <c r="AG511" s="217"/>
      <c r="AH511" s="217"/>
      <c r="AI511" s="94"/>
      <c r="AJ511" s="217"/>
      <c r="AK511" s="217"/>
      <c r="AL511" s="217"/>
      <c r="AM511" s="217"/>
      <c r="AN511" s="217"/>
      <c r="AO511" s="94"/>
      <c r="AP511" s="217"/>
      <c r="AQ511" s="217"/>
      <c r="AR511" s="217"/>
      <c r="AU511" s="217"/>
      <c r="AW511" s="217"/>
      <c r="AX511" s="217"/>
      <c r="BE511" s="94"/>
      <c r="BF511" s="217"/>
      <c r="BG511" s="94"/>
      <c r="BH511" s="94"/>
      <c r="BI511" s="217"/>
      <c r="BJ511" s="94"/>
      <c r="BK511" s="217"/>
      <c r="BL511" s="217"/>
      <c r="BQ511" s="96"/>
      <c r="BR511" s="96"/>
      <c r="BS511" s="96"/>
      <c r="BT511" s="96"/>
      <c r="BV511" s="96"/>
      <c r="BW511" s="96"/>
    </row>
    <row r="512" spans="2:75" x14ac:dyDescent="0.2">
      <c r="B512" s="101"/>
      <c r="I512" s="101"/>
      <c r="L512" s="101"/>
      <c r="M512" s="105"/>
      <c r="N512" s="256"/>
      <c r="O512" s="256"/>
      <c r="P512" s="256"/>
      <c r="Q512" s="256"/>
      <c r="R512" s="219"/>
      <c r="S512" s="219"/>
      <c r="T512" s="219"/>
      <c r="U512" s="219"/>
      <c r="V512" s="217"/>
      <c r="X512" s="106"/>
      <c r="Y512" s="217"/>
      <c r="Z512" s="217"/>
      <c r="AA512" s="217"/>
      <c r="AB512" s="94"/>
      <c r="AC512" s="217"/>
      <c r="AD512" s="217"/>
      <c r="AE512" s="217"/>
      <c r="AF512" s="217"/>
      <c r="AG512" s="217"/>
      <c r="AH512" s="217"/>
      <c r="AI512" s="94"/>
      <c r="AJ512" s="217"/>
      <c r="AK512" s="217"/>
      <c r="AL512" s="217"/>
      <c r="AM512" s="217"/>
      <c r="AN512" s="217"/>
      <c r="AO512" s="94"/>
      <c r="AP512" s="217"/>
      <c r="AQ512" s="217"/>
      <c r="AR512" s="217"/>
      <c r="AU512" s="217"/>
      <c r="AW512" s="217"/>
      <c r="AX512" s="217"/>
      <c r="BE512" s="94"/>
      <c r="BF512" s="217"/>
      <c r="BG512" s="94"/>
      <c r="BH512" s="94"/>
      <c r="BI512" s="217"/>
      <c r="BJ512" s="94"/>
      <c r="BK512" s="217"/>
      <c r="BL512" s="217"/>
      <c r="BQ512" s="96"/>
      <c r="BR512" s="96"/>
      <c r="BS512" s="96"/>
      <c r="BT512" s="96"/>
      <c r="BV512" s="96"/>
      <c r="BW512" s="96"/>
    </row>
    <row r="513" spans="2:75" x14ac:dyDescent="0.2">
      <c r="B513" s="101"/>
      <c r="I513" s="101"/>
      <c r="L513" s="101"/>
      <c r="M513" s="105"/>
      <c r="N513" s="256"/>
      <c r="O513" s="256"/>
      <c r="P513" s="256"/>
      <c r="Q513" s="256"/>
      <c r="R513" s="219"/>
      <c r="S513" s="219"/>
      <c r="T513" s="219"/>
      <c r="U513" s="219"/>
      <c r="V513" s="217"/>
      <c r="X513" s="106"/>
      <c r="Y513" s="217"/>
      <c r="Z513" s="217"/>
      <c r="AA513" s="217"/>
      <c r="AB513" s="94"/>
      <c r="AC513" s="217"/>
      <c r="AD513" s="217"/>
      <c r="AE513" s="217"/>
      <c r="AF513" s="217"/>
      <c r="AG513" s="217"/>
      <c r="AH513" s="217"/>
      <c r="AI513" s="94"/>
      <c r="AJ513" s="217"/>
      <c r="AK513" s="217"/>
      <c r="AL513" s="217"/>
      <c r="AM513" s="217"/>
      <c r="AN513" s="217"/>
      <c r="AO513" s="94"/>
      <c r="AP513" s="217"/>
      <c r="AQ513" s="217"/>
      <c r="AR513" s="217"/>
      <c r="AU513" s="217"/>
      <c r="AW513" s="217"/>
      <c r="AX513" s="217"/>
      <c r="BE513" s="94"/>
      <c r="BF513" s="217"/>
      <c r="BG513" s="94"/>
      <c r="BH513" s="94"/>
      <c r="BI513" s="217"/>
      <c r="BJ513" s="94"/>
      <c r="BK513" s="217"/>
      <c r="BL513" s="217"/>
      <c r="BQ513" s="96"/>
      <c r="BR513" s="96"/>
      <c r="BS513" s="96"/>
      <c r="BT513" s="96"/>
      <c r="BV513" s="96"/>
      <c r="BW513" s="96"/>
    </row>
    <row r="514" spans="2:75" x14ac:dyDescent="0.2">
      <c r="B514" s="101"/>
      <c r="I514" s="101"/>
      <c r="L514" s="101"/>
      <c r="M514" s="105"/>
      <c r="N514" s="256"/>
      <c r="O514" s="256"/>
      <c r="P514" s="256"/>
      <c r="Q514" s="256"/>
      <c r="R514" s="219"/>
      <c r="S514" s="219"/>
      <c r="T514" s="219"/>
      <c r="U514" s="219"/>
      <c r="V514" s="217"/>
      <c r="X514" s="106"/>
      <c r="Y514" s="217"/>
      <c r="Z514" s="217"/>
      <c r="AA514" s="217"/>
      <c r="AB514" s="94"/>
      <c r="AC514" s="217"/>
      <c r="AD514" s="217"/>
      <c r="AE514" s="217"/>
      <c r="AF514" s="217"/>
      <c r="AG514" s="217"/>
      <c r="AH514" s="217"/>
      <c r="AI514" s="94"/>
      <c r="AJ514" s="217"/>
      <c r="AK514" s="217"/>
      <c r="AL514" s="217"/>
      <c r="AM514" s="217"/>
      <c r="AN514" s="217"/>
      <c r="AO514" s="94"/>
      <c r="AP514" s="217"/>
      <c r="AQ514" s="217"/>
      <c r="AR514" s="217"/>
      <c r="AU514" s="217"/>
      <c r="AW514" s="217"/>
      <c r="AX514" s="217"/>
      <c r="BE514" s="94"/>
      <c r="BF514" s="217"/>
      <c r="BG514" s="94"/>
      <c r="BH514" s="94"/>
      <c r="BI514" s="217"/>
      <c r="BJ514" s="94"/>
      <c r="BK514" s="217"/>
      <c r="BL514" s="217"/>
      <c r="BQ514" s="96"/>
      <c r="BR514" s="96"/>
      <c r="BS514" s="96"/>
      <c r="BT514" s="96"/>
      <c r="BV514" s="96"/>
      <c r="BW514" s="96"/>
    </row>
    <row r="515" spans="2:75" x14ac:dyDescent="0.2">
      <c r="B515" s="101"/>
      <c r="I515" s="101"/>
      <c r="L515" s="101"/>
      <c r="M515" s="105"/>
      <c r="N515" s="256"/>
      <c r="O515" s="256"/>
      <c r="P515" s="256"/>
      <c r="Q515" s="256"/>
      <c r="R515" s="219"/>
      <c r="S515" s="219"/>
      <c r="T515" s="219"/>
      <c r="U515" s="219"/>
      <c r="V515" s="217"/>
      <c r="X515" s="106"/>
      <c r="Y515" s="217"/>
      <c r="Z515" s="217"/>
      <c r="AA515" s="217"/>
      <c r="AB515" s="94"/>
      <c r="AC515" s="217"/>
      <c r="AD515" s="217"/>
      <c r="AE515" s="217"/>
      <c r="AF515" s="217"/>
      <c r="AG515" s="217"/>
      <c r="AH515" s="217"/>
      <c r="AI515" s="94"/>
      <c r="AJ515" s="217"/>
      <c r="AK515" s="217"/>
      <c r="AL515" s="217"/>
      <c r="AM515" s="217"/>
      <c r="AN515" s="217"/>
      <c r="AO515" s="94"/>
      <c r="AP515" s="217"/>
      <c r="AQ515" s="217"/>
      <c r="AR515" s="217"/>
      <c r="AU515" s="217"/>
      <c r="AW515" s="217"/>
      <c r="AX515" s="217"/>
      <c r="BE515" s="94"/>
      <c r="BF515" s="217"/>
      <c r="BG515" s="94"/>
      <c r="BH515" s="94"/>
      <c r="BI515" s="217"/>
      <c r="BJ515" s="94"/>
      <c r="BK515" s="217"/>
      <c r="BL515" s="217"/>
      <c r="BQ515" s="96"/>
      <c r="BR515" s="96"/>
      <c r="BS515" s="96"/>
      <c r="BT515" s="96"/>
      <c r="BV515" s="96"/>
      <c r="BW515" s="96"/>
    </row>
    <row r="516" spans="2:75" x14ac:dyDescent="0.2">
      <c r="B516" s="101"/>
      <c r="I516" s="101"/>
      <c r="L516" s="101"/>
      <c r="M516" s="105"/>
      <c r="N516" s="256"/>
      <c r="O516" s="256"/>
      <c r="P516" s="256"/>
      <c r="Q516" s="256"/>
      <c r="R516" s="219"/>
      <c r="S516" s="219"/>
      <c r="T516" s="219"/>
      <c r="U516" s="219"/>
      <c r="V516" s="217"/>
      <c r="X516" s="106"/>
      <c r="Y516" s="217"/>
      <c r="Z516" s="217"/>
      <c r="AA516" s="217"/>
      <c r="AB516" s="94"/>
      <c r="AC516" s="217"/>
      <c r="AD516" s="217"/>
      <c r="AE516" s="217"/>
      <c r="AF516" s="217"/>
      <c r="AG516" s="217"/>
      <c r="AH516" s="217"/>
      <c r="AI516" s="94"/>
      <c r="AJ516" s="217"/>
      <c r="AK516" s="217"/>
      <c r="AL516" s="217"/>
      <c r="AM516" s="217"/>
      <c r="AN516" s="217"/>
      <c r="AO516" s="94"/>
      <c r="AP516" s="217"/>
      <c r="AQ516" s="217"/>
      <c r="AR516" s="217"/>
      <c r="AU516" s="217"/>
      <c r="AW516" s="217"/>
      <c r="AX516" s="217"/>
      <c r="BE516" s="94"/>
      <c r="BF516" s="217"/>
      <c r="BG516" s="94"/>
      <c r="BH516" s="94"/>
      <c r="BI516" s="217"/>
      <c r="BJ516" s="94"/>
      <c r="BK516" s="217"/>
      <c r="BL516" s="217"/>
      <c r="BQ516" s="96"/>
      <c r="BR516" s="96"/>
      <c r="BS516" s="96"/>
      <c r="BT516" s="96"/>
      <c r="BV516" s="96"/>
      <c r="BW516" s="96"/>
    </row>
    <row r="517" spans="2:75" x14ac:dyDescent="0.2">
      <c r="B517" s="101"/>
      <c r="I517" s="101"/>
      <c r="L517" s="101"/>
      <c r="M517" s="105"/>
      <c r="N517" s="256"/>
      <c r="O517" s="256"/>
      <c r="P517" s="256"/>
      <c r="Q517" s="256"/>
      <c r="R517" s="219"/>
      <c r="S517" s="219"/>
      <c r="T517" s="219"/>
      <c r="U517" s="219"/>
      <c r="V517" s="217"/>
      <c r="X517" s="106"/>
      <c r="Y517" s="217"/>
      <c r="Z517" s="217"/>
      <c r="AA517" s="217"/>
      <c r="AB517" s="94"/>
      <c r="AC517" s="217"/>
      <c r="AD517" s="217"/>
      <c r="AE517" s="217"/>
      <c r="AF517" s="217"/>
      <c r="AG517" s="217"/>
      <c r="AH517" s="217"/>
      <c r="AI517" s="94"/>
      <c r="AJ517" s="217"/>
      <c r="AK517" s="217"/>
      <c r="AL517" s="217"/>
      <c r="AM517" s="217"/>
      <c r="AN517" s="217"/>
      <c r="AO517" s="94"/>
      <c r="AP517" s="217"/>
      <c r="AQ517" s="217"/>
      <c r="AR517" s="217"/>
      <c r="AU517" s="217"/>
      <c r="AW517" s="217"/>
      <c r="AX517" s="217"/>
      <c r="BE517" s="94"/>
      <c r="BF517" s="217"/>
      <c r="BG517" s="94"/>
      <c r="BH517" s="94"/>
      <c r="BI517" s="217"/>
      <c r="BJ517" s="94"/>
      <c r="BK517" s="217"/>
      <c r="BL517" s="217"/>
      <c r="BQ517" s="96"/>
      <c r="BR517" s="96"/>
      <c r="BS517" s="96"/>
      <c r="BT517" s="96"/>
      <c r="BV517" s="96"/>
      <c r="BW517" s="96"/>
    </row>
    <row r="518" spans="2:75" x14ac:dyDescent="0.2">
      <c r="B518" s="101"/>
      <c r="I518" s="101"/>
      <c r="L518" s="101"/>
      <c r="M518" s="105"/>
      <c r="N518" s="256"/>
      <c r="O518" s="256"/>
      <c r="P518" s="256"/>
      <c r="Q518" s="256"/>
      <c r="R518" s="219"/>
      <c r="S518" s="219"/>
      <c r="T518" s="219"/>
      <c r="U518" s="219"/>
      <c r="V518" s="217"/>
      <c r="X518" s="106"/>
      <c r="Y518" s="217"/>
      <c r="Z518" s="217"/>
      <c r="AA518" s="217"/>
      <c r="AB518" s="94"/>
      <c r="AC518" s="217"/>
      <c r="AD518" s="217"/>
      <c r="AE518" s="217"/>
      <c r="AF518" s="217"/>
      <c r="AG518" s="217"/>
      <c r="AH518" s="217"/>
      <c r="AI518" s="94"/>
      <c r="AJ518" s="217"/>
      <c r="AK518" s="217"/>
      <c r="AL518" s="217"/>
      <c r="AM518" s="217"/>
      <c r="AN518" s="217"/>
      <c r="AO518" s="94"/>
      <c r="AP518" s="217"/>
      <c r="AQ518" s="217"/>
      <c r="AR518" s="217"/>
      <c r="AU518" s="217"/>
      <c r="AW518" s="217"/>
      <c r="AX518" s="217"/>
      <c r="BE518" s="94"/>
      <c r="BF518" s="217"/>
      <c r="BG518" s="94"/>
      <c r="BH518" s="94"/>
      <c r="BI518" s="217"/>
      <c r="BJ518" s="94"/>
      <c r="BK518" s="217"/>
      <c r="BL518" s="217"/>
      <c r="BQ518" s="96"/>
      <c r="BR518" s="96"/>
      <c r="BS518" s="96"/>
      <c r="BT518" s="96"/>
      <c r="BV518" s="96"/>
      <c r="BW518" s="96"/>
    </row>
    <row r="519" spans="2:75" x14ac:dyDescent="0.2">
      <c r="B519" s="101"/>
      <c r="I519" s="101"/>
      <c r="L519" s="101"/>
      <c r="M519" s="105"/>
      <c r="N519" s="256"/>
      <c r="O519" s="256"/>
      <c r="P519" s="256"/>
      <c r="Q519" s="256"/>
      <c r="R519" s="219"/>
      <c r="S519" s="219"/>
      <c r="T519" s="219"/>
      <c r="U519" s="219"/>
      <c r="V519" s="217"/>
      <c r="X519" s="106"/>
      <c r="Y519" s="217"/>
      <c r="Z519" s="217"/>
      <c r="AA519" s="217"/>
      <c r="AB519" s="94"/>
      <c r="AC519" s="217"/>
      <c r="AD519" s="217"/>
      <c r="AE519" s="217"/>
      <c r="AF519" s="217"/>
      <c r="AG519" s="217"/>
      <c r="AH519" s="217"/>
      <c r="AI519" s="94"/>
      <c r="AJ519" s="217"/>
      <c r="AK519" s="217"/>
      <c r="AL519" s="217"/>
      <c r="AM519" s="217"/>
      <c r="AN519" s="217"/>
      <c r="AO519" s="94"/>
      <c r="AP519" s="217"/>
      <c r="AQ519" s="217"/>
      <c r="AR519" s="217"/>
      <c r="AU519" s="217"/>
      <c r="AW519" s="217"/>
      <c r="AX519" s="217"/>
      <c r="BE519" s="94"/>
      <c r="BF519" s="217"/>
      <c r="BG519" s="94"/>
      <c r="BH519" s="94"/>
      <c r="BI519" s="217"/>
      <c r="BJ519" s="94"/>
      <c r="BK519" s="217"/>
      <c r="BL519" s="217"/>
      <c r="BQ519" s="96"/>
      <c r="BR519" s="96"/>
      <c r="BS519" s="96"/>
      <c r="BT519" s="96"/>
      <c r="BV519" s="96"/>
      <c r="BW519" s="96"/>
    </row>
    <row r="520" spans="2:75" x14ac:dyDescent="0.2">
      <c r="B520" s="101"/>
      <c r="I520" s="101"/>
      <c r="L520" s="101"/>
      <c r="M520" s="105"/>
      <c r="N520" s="256"/>
      <c r="O520" s="256"/>
      <c r="P520" s="256"/>
      <c r="Q520" s="256"/>
      <c r="R520" s="219"/>
      <c r="S520" s="219"/>
      <c r="T520" s="219"/>
      <c r="U520" s="219"/>
      <c r="V520" s="217"/>
      <c r="X520" s="106"/>
      <c r="Y520" s="217"/>
      <c r="Z520" s="217"/>
      <c r="AA520" s="217"/>
      <c r="AB520" s="94"/>
      <c r="AC520" s="217"/>
      <c r="AD520" s="217"/>
      <c r="AE520" s="217"/>
      <c r="AF520" s="217"/>
      <c r="AG520" s="217"/>
      <c r="AH520" s="217"/>
      <c r="AI520" s="94"/>
      <c r="AJ520" s="217"/>
      <c r="AK520" s="217"/>
      <c r="AL520" s="217"/>
      <c r="AM520" s="217"/>
      <c r="AN520" s="217"/>
      <c r="AO520" s="94"/>
      <c r="AP520" s="217"/>
      <c r="AQ520" s="217"/>
      <c r="AR520" s="217"/>
      <c r="AU520" s="217"/>
      <c r="AW520" s="217"/>
      <c r="AX520" s="217"/>
      <c r="BE520" s="94"/>
      <c r="BF520" s="217"/>
      <c r="BG520" s="94"/>
      <c r="BH520" s="94"/>
      <c r="BI520" s="217"/>
      <c r="BJ520" s="94"/>
      <c r="BK520" s="217"/>
      <c r="BL520" s="217"/>
      <c r="BQ520" s="96"/>
      <c r="BR520" s="96"/>
      <c r="BS520" s="96"/>
      <c r="BT520" s="96"/>
      <c r="BV520" s="96"/>
      <c r="BW520" s="96"/>
    </row>
    <row r="521" spans="2:75" x14ac:dyDescent="0.2">
      <c r="B521" s="101"/>
      <c r="I521" s="101"/>
      <c r="L521" s="101"/>
      <c r="M521" s="105"/>
      <c r="N521" s="256"/>
      <c r="O521" s="256"/>
      <c r="P521" s="256"/>
      <c r="Q521" s="256"/>
      <c r="R521" s="219"/>
      <c r="S521" s="219"/>
      <c r="T521" s="219"/>
      <c r="U521" s="219"/>
      <c r="V521" s="217"/>
      <c r="X521" s="106"/>
      <c r="Y521" s="217"/>
      <c r="Z521" s="217"/>
      <c r="AA521" s="217"/>
      <c r="AB521" s="94"/>
      <c r="AC521" s="217"/>
      <c r="AD521" s="217"/>
      <c r="AE521" s="217"/>
      <c r="AF521" s="217"/>
      <c r="AG521" s="217"/>
      <c r="AH521" s="217"/>
      <c r="AI521" s="94"/>
      <c r="AJ521" s="217"/>
      <c r="AK521" s="217"/>
      <c r="AL521" s="217"/>
      <c r="AM521" s="217"/>
      <c r="AN521" s="217"/>
      <c r="AO521" s="94"/>
      <c r="AP521" s="217"/>
      <c r="AQ521" s="217"/>
      <c r="AR521" s="217"/>
      <c r="AU521" s="217"/>
      <c r="AW521" s="217"/>
      <c r="AX521" s="217"/>
      <c r="BE521" s="94"/>
      <c r="BF521" s="217"/>
      <c r="BG521" s="94"/>
      <c r="BH521" s="94"/>
      <c r="BI521" s="217"/>
      <c r="BJ521" s="94"/>
      <c r="BK521" s="217"/>
      <c r="BL521" s="217"/>
      <c r="BQ521" s="96"/>
      <c r="BR521" s="96"/>
      <c r="BS521" s="96"/>
      <c r="BT521" s="96"/>
      <c r="BV521" s="96"/>
      <c r="BW521" s="96"/>
    </row>
    <row r="522" spans="2:75" x14ac:dyDescent="0.2">
      <c r="B522" s="101"/>
      <c r="I522" s="101"/>
      <c r="L522" s="101"/>
      <c r="M522" s="105"/>
      <c r="N522" s="256"/>
      <c r="O522" s="256"/>
      <c r="P522" s="256"/>
      <c r="Q522" s="256"/>
      <c r="R522" s="219"/>
      <c r="S522" s="219"/>
      <c r="T522" s="219"/>
      <c r="U522" s="219"/>
      <c r="V522" s="217"/>
      <c r="X522" s="106"/>
      <c r="Y522" s="217"/>
      <c r="Z522" s="217"/>
      <c r="AA522" s="217"/>
      <c r="AB522" s="94"/>
      <c r="AC522" s="217"/>
      <c r="AD522" s="217"/>
      <c r="AE522" s="217"/>
      <c r="AF522" s="217"/>
      <c r="AG522" s="217"/>
      <c r="AH522" s="217"/>
      <c r="AI522" s="94"/>
      <c r="AJ522" s="217"/>
      <c r="AK522" s="217"/>
      <c r="AL522" s="217"/>
      <c r="AM522" s="217"/>
      <c r="AN522" s="217"/>
      <c r="AO522" s="94"/>
      <c r="AP522" s="217"/>
      <c r="AQ522" s="217"/>
      <c r="AR522" s="217"/>
      <c r="AU522" s="217"/>
      <c r="AW522" s="217"/>
      <c r="AX522" s="217"/>
      <c r="BE522" s="94"/>
      <c r="BF522" s="217"/>
      <c r="BG522" s="94"/>
      <c r="BH522" s="94"/>
      <c r="BI522" s="217"/>
      <c r="BJ522" s="94"/>
      <c r="BK522" s="217"/>
      <c r="BL522" s="217"/>
      <c r="BQ522" s="96"/>
      <c r="BR522" s="96"/>
      <c r="BS522" s="96"/>
      <c r="BT522" s="96"/>
      <c r="BV522" s="96"/>
      <c r="BW522" s="96"/>
    </row>
    <row r="523" spans="2:75" x14ac:dyDescent="0.2">
      <c r="B523" s="101"/>
      <c r="I523" s="101"/>
      <c r="L523" s="101"/>
      <c r="M523" s="105"/>
      <c r="N523" s="256"/>
      <c r="O523" s="256"/>
      <c r="P523" s="256"/>
      <c r="Q523" s="256"/>
      <c r="R523" s="219"/>
      <c r="S523" s="219"/>
      <c r="T523" s="219"/>
      <c r="U523" s="219"/>
      <c r="V523" s="217"/>
      <c r="X523" s="106"/>
      <c r="Y523" s="217"/>
      <c r="Z523" s="217"/>
      <c r="AA523" s="217"/>
      <c r="AB523" s="94"/>
      <c r="AC523" s="217"/>
      <c r="AD523" s="217"/>
      <c r="AE523" s="217"/>
      <c r="AF523" s="217"/>
      <c r="AG523" s="217"/>
      <c r="AH523" s="217"/>
      <c r="AI523" s="94"/>
      <c r="AJ523" s="217"/>
      <c r="AK523" s="217"/>
      <c r="AL523" s="217"/>
      <c r="AM523" s="217"/>
      <c r="AN523" s="217"/>
      <c r="AO523" s="94"/>
      <c r="AP523" s="217"/>
      <c r="AQ523" s="217"/>
      <c r="AR523" s="217"/>
      <c r="AU523" s="217"/>
      <c r="AW523" s="217"/>
      <c r="AX523" s="217"/>
      <c r="BE523" s="94"/>
      <c r="BF523" s="217"/>
      <c r="BG523" s="94"/>
      <c r="BH523" s="94"/>
      <c r="BI523" s="217"/>
      <c r="BJ523" s="94"/>
      <c r="BK523" s="217"/>
      <c r="BL523" s="217"/>
      <c r="BQ523" s="96"/>
      <c r="BR523" s="96"/>
      <c r="BS523" s="96"/>
      <c r="BT523" s="96"/>
      <c r="BV523" s="96"/>
      <c r="BW523" s="96"/>
    </row>
    <row r="524" spans="2:75" x14ac:dyDescent="0.2">
      <c r="B524" s="101"/>
      <c r="I524" s="101"/>
      <c r="L524" s="101"/>
      <c r="M524" s="105"/>
      <c r="N524" s="256"/>
      <c r="O524" s="256"/>
      <c r="P524" s="256"/>
      <c r="Q524" s="256"/>
      <c r="R524" s="219"/>
      <c r="S524" s="219"/>
      <c r="T524" s="219"/>
      <c r="U524" s="219"/>
      <c r="V524" s="217"/>
      <c r="X524" s="106"/>
      <c r="Y524" s="217"/>
      <c r="Z524" s="217"/>
      <c r="AA524" s="217"/>
      <c r="AB524" s="94"/>
      <c r="AC524" s="217"/>
      <c r="AD524" s="217"/>
      <c r="AE524" s="217"/>
      <c r="AF524" s="217"/>
      <c r="AG524" s="217"/>
      <c r="AH524" s="217"/>
      <c r="AI524" s="94"/>
      <c r="AJ524" s="217"/>
      <c r="AK524" s="217"/>
      <c r="AL524" s="217"/>
      <c r="AM524" s="217"/>
      <c r="AN524" s="217"/>
      <c r="AO524" s="94"/>
      <c r="AP524" s="217"/>
      <c r="AQ524" s="217"/>
      <c r="AR524" s="217"/>
      <c r="AU524" s="217"/>
      <c r="AW524" s="217"/>
      <c r="AX524" s="217"/>
      <c r="BE524" s="94"/>
      <c r="BF524" s="217"/>
      <c r="BG524" s="94"/>
      <c r="BH524" s="94"/>
      <c r="BI524" s="217"/>
      <c r="BJ524" s="94"/>
      <c r="BK524" s="217"/>
      <c r="BL524" s="217"/>
      <c r="BQ524" s="96"/>
      <c r="BR524" s="96"/>
      <c r="BS524" s="96"/>
      <c r="BT524" s="96"/>
      <c r="BV524" s="96"/>
      <c r="BW524" s="96"/>
    </row>
    <row r="525" spans="2:75" x14ac:dyDescent="0.2">
      <c r="B525" s="101"/>
      <c r="I525" s="101"/>
      <c r="L525" s="101"/>
      <c r="M525" s="105"/>
      <c r="N525" s="256"/>
      <c r="O525" s="256"/>
      <c r="P525" s="256"/>
      <c r="Q525" s="256"/>
      <c r="R525" s="219"/>
      <c r="S525" s="219"/>
      <c r="T525" s="219"/>
      <c r="U525" s="219"/>
      <c r="V525" s="217"/>
      <c r="X525" s="106"/>
      <c r="Y525" s="217"/>
      <c r="Z525" s="217"/>
      <c r="AA525" s="217"/>
      <c r="AB525" s="94"/>
      <c r="AC525" s="217"/>
      <c r="AD525" s="217"/>
      <c r="AE525" s="217"/>
      <c r="AF525" s="217"/>
      <c r="AG525" s="217"/>
      <c r="AH525" s="217"/>
      <c r="AI525" s="94"/>
      <c r="AJ525" s="217"/>
      <c r="AK525" s="217"/>
      <c r="AL525" s="217"/>
      <c r="AM525" s="217"/>
      <c r="AN525" s="217"/>
      <c r="AO525" s="94"/>
      <c r="AP525" s="217"/>
      <c r="AQ525" s="217"/>
      <c r="AR525" s="217"/>
      <c r="AU525" s="217"/>
      <c r="AW525" s="217"/>
      <c r="AX525" s="217"/>
      <c r="BE525" s="94"/>
      <c r="BF525" s="217"/>
      <c r="BG525" s="94"/>
      <c r="BH525" s="94"/>
      <c r="BI525" s="217"/>
      <c r="BJ525" s="94"/>
      <c r="BK525" s="217"/>
      <c r="BL525" s="217"/>
      <c r="BQ525" s="96"/>
      <c r="BR525" s="96"/>
      <c r="BS525" s="96"/>
      <c r="BT525" s="96"/>
      <c r="BV525" s="96"/>
      <c r="BW525" s="96"/>
    </row>
    <row r="526" spans="2:75" x14ac:dyDescent="0.2">
      <c r="B526" s="101"/>
      <c r="I526" s="101"/>
      <c r="L526" s="101"/>
      <c r="M526" s="105"/>
      <c r="N526" s="256"/>
      <c r="O526" s="256"/>
      <c r="P526" s="256"/>
      <c r="Q526" s="256"/>
      <c r="R526" s="219"/>
      <c r="S526" s="219"/>
      <c r="T526" s="219"/>
      <c r="U526" s="219"/>
      <c r="V526" s="217"/>
      <c r="X526" s="106"/>
      <c r="Y526" s="217"/>
      <c r="Z526" s="217"/>
      <c r="AA526" s="217"/>
      <c r="AB526" s="94"/>
      <c r="AC526" s="217"/>
      <c r="AD526" s="217"/>
      <c r="AE526" s="217"/>
      <c r="AF526" s="217"/>
      <c r="AG526" s="217"/>
      <c r="AH526" s="217"/>
      <c r="AI526" s="94"/>
      <c r="AJ526" s="217"/>
      <c r="AK526" s="217"/>
      <c r="AL526" s="217"/>
      <c r="AM526" s="217"/>
      <c r="AN526" s="217"/>
      <c r="AO526" s="94"/>
      <c r="AP526" s="217"/>
      <c r="AQ526" s="217"/>
      <c r="AR526" s="217"/>
      <c r="AU526" s="217"/>
      <c r="AW526" s="217"/>
      <c r="AX526" s="217"/>
      <c r="BE526" s="94"/>
      <c r="BF526" s="217"/>
      <c r="BG526" s="94"/>
      <c r="BH526" s="94"/>
      <c r="BI526" s="217"/>
      <c r="BJ526" s="94"/>
      <c r="BK526" s="217"/>
      <c r="BL526" s="217"/>
      <c r="BQ526" s="96"/>
      <c r="BR526" s="96"/>
      <c r="BS526" s="96"/>
      <c r="BT526" s="96"/>
      <c r="BV526" s="96"/>
      <c r="BW526" s="96"/>
    </row>
    <row r="527" spans="2:75" x14ac:dyDescent="0.2">
      <c r="B527" s="101"/>
      <c r="I527" s="101"/>
      <c r="L527" s="101"/>
      <c r="M527" s="105"/>
      <c r="N527" s="256"/>
      <c r="O527" s="256"/>
      <c r="P527" s="256"/>
      <c r="Q527" s="256"/>
      <c r="R527" s="219"/>
      <c r="S527" s="219"/>
      <c r="T527" s="219"/>
      <c r="U527" s="219"/>
      <c r="V527" s="217"/>
      <c r="X527" s="106"/>
      <c r="Y527" s="217"/>
      <c r="Z527" s="217"/>
      <c r="AA527" s="217"/>
      <c r="AB527" s="94"/>
      <c r="AC527" s="217"/>
      <c r="AD527" s="217"/>
      <c r="AE527" s="217"/>
      <c r="AF527" s="217"/>
      <c r="AG527" s="217"/>
      <c r="AH527" s="217"/>
      <c r="AI527" s="94"/>
      <c r="AJ527" s="217"/>
      <c r="AK527" s="217"/>
      <c r="AL527" s="217"/>
      <c r="AM527" s="217"/>
      <c r="AN527" s="217"/>
      <c r="AO527" s="94"/>
      <c r="AP527" s="217"/>
      <c r="AQ527" s="217"/>
      <c r="AR527" s="217"/>
      <c r="AU527" s="217"/>
      <c r="AW527" s="217"/>
      <c r="AX527" s="217"/>
      <c r="BE527" s="94"/>
      <c r="BF527" s="217"/>
      <c r="BG527" s="94"/>
      <c r="BH527" s="94"/>
      <c r="BI527" s="217"/>
      <c r="BJ527" s="94"/>
      <c r="BK527" s="217"/>
      <c r="BL527" s="217"/>
      <c r="BQ527" s="96"/>
      <c r="BR527" s="96"/>
      <c r="BS527" s="96"/>
      <c r="BT527" s="96"/>
      <c r="BV527" s="96"/>
      <c r="BW527" s="96"/>
    </row>
    <row r="528" spans="2:75" x14ac:dyDescent="0.2">
      <c r="B528" s="101"/>
      <c r="I528" s="101"/>
      <c r="L528" s="101"/>
      <c r="M528" s="105"/>
      <c r="N528" s="256"/>
      <c r="O528" s="256"/>
      <c r="P528" s="256"/>
      <c r="Q528" s="256"/>
      <c r="R528" s="219"/>
      <c r="S528" s="219"/>
      <c r="T528" s="219"/>
      <c r="U528" s="219"/>
      <c r="V528" s="217"/>
      <c r="X528" s="106"/>
      <c r="Y528" s="217"/>
      <c r="Z528" s="217"/>
      <c r="AA528" s="217"/>
      <c r="AB528" s="94"/>
      <c r="AC528" s="217"/>
      <c r="AD528" s="217"/>
      <c r="AE528" s="217"/>
      <c r="AF528" s="217"/>
      <c r="AG528" s="217"/>
      <c r="AH528" s="217"/>
      <c r="AI528" s="94"/>
      <c r="AJ528" s="217"/>
      <c r="AK528" s="217"/>
      <c r="AL528" s="217"/>
      <c r="AM528" s="217"/>
      <c r="AN528" s="217"/>
      <c r="AO528" s="94"/>
      <c r="AP528" s="217"/>
      <c r="AQ528" s="217"/>
      <c r="AR528" s="217"/>
      <c r="AU528" s="217"/>
      <c r="AW528" s="217"/>
      <c r="AX528" s="217"/>
      <c r="BE528" s="94"/>
      <c r="BF528" s="217"/>
      <c r="BG528" s="94"/>
      <c r="BH528" s="94"/>
      <c r="BI528" s="217"/>
      <c r="BJ528" s="94"/>
      <c r="BK528" s="217"/>
      <c r="BL528" s="217"/>
      <c r="BQ528" s="96"/>
      <c r="BR528" s="96"/>
      <c r="BS528" s="96"/>
      <c r="BT528" s="96"/>
      <c r="BV528" s="96"/>
      <c r="BW528" s="96"/>
    </row>
    <row r="529" spans="2:75" x14ac:dyDescent="0.2">
      <c r="B529" s="101"/>
      <c r="I529" s="101"/>
      <c r="L529" s="101"/>
      <c r="M529" s="105"/>
      <c r="N529" s="256"/>
      <c r="O529" s="256"/>
      <c r="P529" s="256"/>
      <c r="Q529" s="256"/>
      <c r="R529" s="219"/>
      <c r="S529" s="219"/>
      <c r="T529" s="219"/>
      <c r="U529" s="219"/>
      <c r="V529" s="217"/>
      <c r="X529" s="106"/>
      <c r="Y529" s="217"/>
      <c r="Z529" s="217"/>
      <c r="AA529" s="217"/>
      <c r="AB529" s="94"/>
      <c r="AC529" s="217"/>
      <c r="AD529" s="217"/>
      <c r="AE529" s="217"/>
      <c r="AF529" s="217"/>
      <c r="AG529" s="217"/>
      <c r="AH529" s="217"/>
      <c r="AI529" s="94"/>
      <c r="AJ529" s="217"/>
      <c r="AK529" s="217"/>
      <c r="AL529" s="217"/>
      <c r="AM529" s="217"/>
      <c r="AN529" s="217"/>
      <c r="AO529" s="94"/>
      <c r="AP529" s="217"/>
      <c r="AQ529" s="217"/>
      <c r="AR529" s="217"/>
      <c r="AU529" s="217"/>
      <c r="AW529" s="217"/>
      <c r="AX529" s="217"/>
      <c r="BE529" s="94"/>
      <c r="BF529" s="217"/>
      <c r="BG529" s="94"/>
      <c r="BH529" s="94"/>
      <c r="BI529" s="217"/>
      <c r="BJ529" s="94"/>
      <c r="BK529" s="217"/>
      <c r="BL529" s="217"/>
      <c r="BQ529" s="96"/>
      <c r="BR529" s="96"/>
      <c r="BS529" s="96"/>
      <c r="BT529" s="96"/>
      <c r="BV529" s="96"/>
      <c r="BW529" s="96"/>
    </row>
    <row r="530" spans="2:75" x14ac:dyDescent="0.2">
      <c r="B530" s="101"/>
      <c r="I530" s="101"/>
      <c r="L530" s="101"/>
      <c r="M530" s="105"/>
      <c r="N530" s="256"/>
      <c r="O530" s="256"/>
      <c r="P530" s="256"/>
      <c r="Q530" s="256"/>
      <c r="R530" s="219"/>
      <c r="S530" s="219"/>
      <c r="T530" s="219"/>
      <c r="U530" s="219"/>
      <c r="V530" s="217"/>
      <c r="X530" s="106"/>
      <c r="Y530" s="217"/>
      <c r="Z530" s="217"/>
      <c r="AA530" s="217"/>
      <c r="AB530" s="94"/>
      <c r="AC530" s="217"/>
      <c r="AD530" s="217"/>
      <c r="AE530" s="217"/>
      <c r="AF530" s="217"/>
      <c r="AG530" s="217"/>
      <c r="AH530" s="217"/>
      <c r="AI530" s="94"/>
      <c r="AJ530" s="217"/>
      <c r="AK530" s="217"/>
      <c r="AL530" s="217"/>
      <c r="AM530" s="217"/>
      <c r="AN530" s="217"/>
      <c r="AO530" s="94"/>
      <c r="AP530" s="217"/>
      <c r="AQ530" s="217"/>
      <c r="AR530" s="217"/>
      <c r="AU530" s="217"/>
      <c r="AW530" s="217"/>
      <c r="AX530" s="217"/>
      <c r="BE530" s="94"/>
      <c r="BF530" s="217"/>
      <c r="BG530" s="94"/>
      <c r="BH530" s="94"/>
      <c r="BI530" s="217"/>
      <c r="BJ530" s="94"/>
      <c r="BK530" s="217"/>
      <c r="BL530" s="217"/>
      <c r="BQ530" s="96"/>
      <c r="BR530" s="96"/>
      <c r="BS530" s="96"/>
      <c r="BT530" s="96"/>
      <c r="BV530" s="96"/>
      <c r="BW530" s="96"/>
    </row>
    <row r="531" spans="2:75" x14ac:dyDescent="0.2">
      <c r="B531" s="101"/>
      <c r="I531" s="101"/>
      <c r="L531" s="101"/>
      <c r="M531" s="105"/>
      <c r="N531" s="256"/>
      <c r="O531" s="256"/>
      <c r="P531" s="256"/>
      <c r="Q531" s="256"/>
      <c r="R531" s="219"/>
      <c r="S531" s="219"/>
      <c r="T531" s="219"/>
      <c r="U531" s="219"/>
      <c r="V531" s="217"/>
      <c r="X531" s="106"/>
      <c r="Y531" s="217"/>
      <c r="Z531" s="217"/>
      <c r="AA531" s="217"/>
      <c r="AB531" s="94"/>
      <c r="AC531" s="217"/>
      <c r="AD531" s="217"/>
      <c r="AE531" s="217"/>
      <c r="AF531" s="217"/>
      <c r="AG531" s="217"/>
      <c r="AH531" s="217"/>
      <c r="AI531" s="94"/>
      <c r="AJ531" s="217"/>
      <c r="AK531" s="217"/>
      <c r="AL531" s="217"/>
      <c r="AM531" s="217"/>
      <c r="AN531" s="217"/>
      <c r="AO531" s="94"/>
      <c r="AP531" s="217"/>
      <c r="AQ531" s="217"/>
      <c r="AR531" s="217"/>
      <c r="AU531" s="217"/>
      <c r="AW531" s="217"/>
      <c r="AX531" s="217"/>
      <c r="BE531" s="94"/>
      <c r="BF531" s="217"/>
      <c r="BG531" s="94"/>
      <c r="BH531" s="94"/>
      <c r="BI531" s="217"/>
      <c r="BJ531" s="94"/>
      <c r="BK531" s="217"/>
      <c r="BL531" s="217"/>
      <c r="BQ531" s="96"/>
      <c r="BR531" s="96"/>
      <c r="BS531" s="96"/>
      <c r="BT531" s="96"/>
      <c r="BV531" s="96"/>
      <c r="BW531" s="96"/>
    </row>
    <row r="532" spans="2:75" x14ac:dyDescent="0.2">
      <c r="B532" s="101"/>
      <c r="I532" s="101"/>
      <c r="L532" s="101"/>
      <c r="M532" s="105"/>
      <c r="N532" s="256"/>
      <c r="O532" s="256"/>
      <c r="P532" s="256"/>
      <c r="Q532" s="256"/>
      <c r="R532" s="219"/>
      <c r="S532" s="219"/>
      <c r="T532" s="219"/>
      <c r="U532" s="219"/>
      <c r="V532" s="217"/>
      <c r="X532" s="106"/>
      <c r="Y532" s="217"/>
      <c r="Z532" s="217"/>
      <c r="AA532" s="217"/>
      <c r="AB532" s="94"/>
      <c r="AC532" s="217"/>
      <c r="AD532" s="217"/>
      <c r="AE532" s="217"/>
      <c r="AF532" s="217"/>
      <c r="AG532" s="217"/>
      <c r="AH532" s="217"/>
      <c r="AI532" s="94"/>
      <c r="AJ532" s="217"/>
      <c r="AK532" s="217"/>
      <c r="AL532" s="217"/>
      <c r="AM532" s="217"/>
      <c r="AN532" s="217"/>
      <c r="AO532" s="94"/>
      <c r="AP532" s="217"/>
      <c r="AQ532" s="217"/>
      <c r="AR532" s="217"/>
      <c r="AU532" s="217"/>
      <c r="AW532" s="217"/>
      <c r="AX532" s="217"/>
      <c r="BE532" s="94"/>
      <c r="BF532" s="217"/>
      <c r="BG532" s="94"/>
      <c r="BH532" s="94"/>
      <c r="BI532" s="217"/>
      <c r="BJ532" s="94"/>
      <c r="BK532" s="217"/>
      <c r="BL532" s="217"/>
      <c r="BQ532" s="96"/>
      <c r="BR532" s="96"/>
      <c r="BS532" s="96"/>
      <c r="BT532" s="96"/>
      <c r="BV532" s="96"/>
      <c r="BW532" s="96"/>
    </row>
    <row r="533" spans="2:75" x14ac:dyDescent="0.2">
      <c r="B533" s="101"/>
      <c r="I533" s="101"/>
      <c r="L533" s="101"/>
      <c r="M533" s="105"/>
      <c r="N533" s="256"/>
      <c r="O533" s="256"/>
      <c r="P533" s="256"/>
      <c r="Q533" s="256"/>
      <c r="R533" s="219"/>
      <c r="S533" s="219"/>
      <c r="T533" s="219"/>
      <c r="U533" s="219"/>
      <c r="V533" s="217"/>
      <c r="X533" s="106"/>
      <c r="Y533" s="217"/>
      <c r="Z533" s="217"/>
      <c r="AA533" s="217"/>
      <c r="AB533" s="94"/>
      <c r="AC533" s="217"/>
      <c r="AD533" s="217"/>
      <c r="AE533" s="217"/>
      <c r="AF533" s="217"/>
      <c r="AG533" s="217"/>
      <c r="AH533" s="217"/>
      <c r="AI533" s="94"/>
      <c r="AJ533" s="217"/>
      <c r="AK533" s="217"/>
      <c r="AL533" s="217"/>
      <c r="AM533" s="217"/>
      <c r="AN533" s="217"/>
      <c r="AO533" s="94"/>
      <c r="AP533" s="217"/>
      <c r="AQ533" s="217"/>
      <c r="AR533" s="217"/>
      <c r="AU533" s="217"/>
      <c r="AW533" s="217"/>
      <c r="AX533" s="217"/>
      <c r="BE533" s="94"/>
      <c r="BF533" s="217"/>
      <c r="BG533" s="94"/>
      <c r="BH533" s="94"/>
      <c r="BI533" s="217"/>
      <c r="BJ533" s="94"/>
      <c r="BK533" s="217"/>
      <c r="BL533" s="217"/>
      <c r="BQ533" s="96"/>
      <c r="BR533" s="96"/>
      <c r="BS533" s="96"/>
      <c r="BT533" s="96"/>
      <c r="BV533" s="96"/>
      <c r="BW533" s="96"/>
    </row>
    <row r="534" spans="2:75" x14ac:dyDescent="0.2">
      <c r="B534" s="101"/>
      <c r="I534" s="101"/>
      <c r="L534" s="101"/>
      <c r="M534" s="105"/>
      <c r="N534" s="256"/>
      <c r="O534" s="256"/>
      <c r="P534" s="256"/>
      <c r="Q534" s="256"/>
      <c r="R534" s="219"/>
      <c r="S534" s="219"/>
      <c r="T534" s="219"/>
      <c r="U534" s="219"/>
      <c r="V534" s="217"/>
      <c r="X534" s="106"/>
      <c r="Y534" s="217"/>
      <c r="Z534" s="217"/>
      <c r="AA534" s="217"/>
      <c r="AB534" s="94"/>
      <c r="AC534" s="217"/>
      <c r="AD534" s="217"/>
      <c r="AE534" s="217"/>
      <c r="AF534" s="217"/>
      <c r="AG534" s="217"/>
      <c r="AH534" s="217"/>
      <c r="AI534" s="94"/>
      <c r="AJ534" s="217"/>
      <c r="AK534" s="217"/>
      <c r="AL534" s="217"/>
      <c r="AM534" s="217"/>
      <c r="AN534" s="217"/>
      <c r="AO534" s="94"/>
      <c r="AP534" s="217"/>
      <c r="AQ534" s="217"/>
      <c r="AR534" s="217"/>
      <c r="AU534" s="217"/>
      <c r="AW534" s="217"/>
      <c r="AX534" s="217"/>
      <c r="BE534" s="94"/>
      <c r="BF534" s="217"/>
      <c r="BG534" s="94"/>
      <c r="BH534" s="94"/>
      <c r="BI534" s="217"/>
      <c r="BJ534" s="94"/>
      <c r="BK534" s="217"/>
      <c r="BL534" s="217"/>
      <c r="BQ534" s="96"/>
      <c r="BR534" s="96"/>
      <c r="BS534" s="96"/>
      <c r="BT534" s="96"/>
      <c r="BV534" s="96"/>
      <c r="BW534" s="96"/>
    </row>
    <row r="535" spans="2:75" x14ac:dyDescent="0.2">
      <c r="B535" s="101"/>
      <c r="I535" s="101"/>
      <c r="L535" s="101"/>
      <c r="M535" s="105"/>
      <c r="N535" s="256"/>
      <c r="O535" s="256"/>
      <c r="P535" s="256"/>
      <c r="Q535" s="256"/>
      <c r="R535" s="219"/>
      <c r="S535" s="219"/>
      <c r="T535" s="219"/>
      <c r="U535" s="219"/>
      <c r="V535" s="217"/>
      <c r="X535" s="106"/>
      <c r="Y535" s="217"/>
      <c r="Z535" s="217"/>
      <c r="AA535" s="217"/>
      <c r="AB535" s="94"/>
      <c r="AC535" s="217"/>
      <c r="AD535" s="217"/>
      <c r="AE535" s="217"/>
      <c r="AF535" s="217"/>
      <c r="AG535" s="217"/>
      <c r="AH535" s="217"/>
      <c r="AI535" s="94"/>
      <c r="AJ535" s="217"/>
      <c r="AK535" s="217"/>
      <c r="AL535" s="217"/>
      <c r="AM535" s="217"/>
      <c r="AN535" s="217"/>
      <c r="AO535" s="94"/>
      <c r="AP535" s="217"/>
      <c r="AQ535" s="217"/>
      <c r="AR535" s="217"/>
      <c r="AU535" s="217"/>
      <c r="AW535" s="217"/>
      <c r="AX535" s="217"/>
      <c r="BE535" s="94"/>
      <c r="BF535" s="217"/>
      <c r="BG535" s="94"/>
      <c r="BH535" s="94"/>
      <c r="BI535" s="217"/>
      <c r="BJ535" s="94"/>
      <c r="BK535" s="217"/>
      <c r="BL535" s="217"/>
      <c r="BQ535" s="96"/>
      <c r="BR535" s="96"/>
      <c r="BS535" s="96"/>
      <c r="BT535" s="96"/>
      <c r="BV535" s="96"/>
      <c r="BW535" s="96"/>
    </row>
    <row r="536" spans="2:75" x14ac:dyDescent="0.2">
      <c r="B536" s="101"/>
      <c r="I536" s="101"/>
      <c r="L536" s="101"/>
      <c r="M536" s="105"/>
      <c r="N536" s="256"/>
      <c r="O536" s="256"/>
      <c r="P536" s="256"/>
      <c r="Q536" s="256"/>
      <c r="R536" s="219"/>
      <c r="S536" s="219"/>
      <c r="T536" s="219"/>
      <c r="U536" s="219"/>
      <c r="V536" s="217"/>
      <c r="X536" s="106"/>
      <c r="Y536" s="217"/>
      <c r="Z536" s="217"/>
      <c r="AA536" s="217"/>
      <c r="AB536" s="94"/>
      <c r="AC536" s="217"/>
      <c r="AD536" s="217"/>
      <c r="AE536" s="217"/>
      <c r="AF536" s="217"/>
      <c r="AG536" s="217"/>
      <c r="AH536" s="217"/>
      <c r="AI536" s="94"/>
      <c r="AJ536" s="217"/>
      <c r="AK536" s="217"/>
      <c r="AL536" s="217"/>
      <c r="AM536" s="217"/>
      <c r="AN536" s="217"/>
      <c r="AO536" s="94"/>
      <c r="AP536" s="217"/>
      <c r="AQ536" s="217"/>
      <c r="AR536" s="217"/>
      <c r="AU536" s="217"/>
      <c r="AW536" s="217"/>
      <c r="AX536" s="217"/>
      <c r="BE536" s="94"/>
      <c r="BF536" s="217"/>
      <c r="BG536" s="94"/>
      <c r="BH536" s="94"/>
      <c r="BI536" s="217"/>
      <c r="BJ536" s="94"/>
      <c r="BK536" s="217"/>
      <c r="BL536" s="217"/>
      <c r="BQ536" s="96"/>
      <c r="BR536" s="96"/>
      <c r="BS536" s="96"/>
      <c r="BT536" s="96"/>
      <c r="BV536" s="96"/>
      <c r="BW536" s="96"/>
    </row>
    <row r="537" spans="2:75" x14ac:dyDescent="0.2">
      <c r="B537" s="101"/>
      <c r="I537" s="101"/>
      <c r="L537" s="101"/>
      <c r="M537" s="105"/>
      <c r="N537" s="256"/>
      <c r="O537" s="256"/>
      <c r="P537" s="256"/>
      <c r="Q537" s="256"/>
      <c r="R537" s="219"/>
      <c r="S537" s="219"/>
      <c r="T537" s="219"/>
      <c r="U537" s="219"/>
      <c r="V537" s="217"/>
      <c r="X537" s="106"/>
      <c r="Y537" s="217"/>
      <c r="Z537" s="217"/>
      <c r="AA537" s="217"/>
      <c r="AB537" s="94"/>
      <c r="AC537" s="217"/>
      <c r="AD537" s="217"/>
      <c r="AE537" s="217"/>
      <c r="AF537" s="217"/>
      <c r="AG537" s="217"/>
      <c r="AH537" s="217"/>
      <c r="AI537" s="94"/>
      <c r="AJ537" s="217"/>
      <c r="AK537" s="217"/>
      <c r="AL537" s="217"/>
      <c r="AM537" s="217"/>
      <c r="AN537" s="217"/>
      <c r="AO537" s="94"/>
      <c r="AP537" s="217"/>
      <c r="AQ537" s="217"/>
      <c r="AR537" s="217"/>
      <c r="AU537" s="217"/>
      <c r="AW537" s="217"/>
      <c r="AX537" s="217"/>
      <c r="BE537" s="94"/>
      <c r="BF537" s="217"/>
      <c r="BG537" s="94"/>
      <c r="BH537" s="94"/>
      <c r="BI537" s="217"/>
      <c r="BJ537" s="94"/>
      <c r="BK537" s="217"/>
      <c r="BL537" s="217"/>
      <c r="BQ537" s="96"/>
      <c r="BR537" s="96"/>
      <c r="BS537" s="96"/>
      <c r="BT537" s="96"/>
      <c r="BV537" s="96"/>
      <c r="BW537" s="96"/>
    </row>
    <row r="538" spans="2:75" x14ac:dyDescent="0.2">
      <c r="B538" s="101"/>
      <c r="I538" s="101"/>
      <c r="L538" s="101"/>
      <c r="M538" s="105"/>
      <c r="N538" s="256"/>
      <c r="O538" s="256"/>
      <c r="P538" s="256"/>
      <c r="Q538" s="256"/>
      <c r="R538" s="219"/>
      <c r="S538" s="219"/>
      <c r="T538" s="219"/>
      <c r="U538" s="219"/>
      <c r="V538" s="217"/>
      <c r="X538" s="106"/>
      <c r="Y538" s="217"/>
      <c r="Z538" s="217"/>
      <c r="AA538" s="217"/>
      <c r="AB538" s="94"/>
      <c r="AC538" s="217"/>
      <c r="AD538" s="217"/>
      <c r="AE538" s="217"/>
      <c r="AF538" s="217"/>
      <c r="AG538" s="217"/>
      <c r="AH538" s="217"/>
      <c r="AI538" s="94"/>
      <c r="AJ538" s="217"/>
      <c r="AK538" s="217"/>
      <c r="AL538" s="217"/>
      <c r="AM538" s="217"/>
      <c r="AN538" s="217"/>
      <c r="AO538" s="94"/>
      <c r="AP538" s="217"/>
      <c r="AQ538" s="217"/>
      <c r="AR538" s="217"/>
      <c r="AU538" s="217"/>
      <c r="AW538" s="217"/>
      <c r="AX538" s="217"/>
      <c r="BE538" s="94"/>
      <c r="BF538" s="217"/>
      <c r="BG538" s="94"/>
      <c r="BH538" s="94"/>
      <c r="BI538" s="217"/>
      <c r="BJ538" s="94"/>
      <c r="BK538" s="217"/>
      <c r="BL538" s="217"/>
      <c r="BQ538" s="96"/>
      <c r="BR538" s="96"/>
      <c r="BS538" s="96"/>
      <c r="BT538" s="96"/>
      <c r="BV538" s="96"/>
      <c r="BW538" s="96"/>
    </row>
    <row r="539" spans="2:75" x14ac:dyDescent="0.2">
      <c r="B539" s="101"/>
      <c r="I539" s="101"/>
      <c r="L539" s="101"/>
      <c r="M539" s="105"/>
      <c r="N539" s="256"/>
      <c r="O539" s="256"/>
      <c r="P539" s="256"/>
      <c r="Q539" s="256"/>
      <c r="R539" s="219"/>
      <c r="S539" s="219"/>
      <c r="T539" s="219"/>
      <c r="U539" s="219"/>
      <c r="V539" s="217"/>
      <c r="X539" s="106"/>
      <c r="Y539" s="217"/>
      <c r="Z539" s="217"/>
      <c r="AA539" s="217"/>
      <c r="AB539" s="94"/>
      <c r="AC539" s="217"/>
      <c r="AD539" s="217"/>
      <c r="AE539" s="217"/>
      <c r="AF539" s="217"/>
      <c r="AG539" s="217"/>
      <c r="AH539" s="217"/>
      <c r="AI539" s="94"/>
      <c r="AJ539" s="217"/>
      <c r="AK539" s="217"/>
      <c r="AL539" s="217"/>
      <c r="AM539" s="217"/>
      <c r="AN539" s="217"/>
      <c r="AO539" s="94"/>
      <c r="AP539" s="217"/>
      <c r="AQ539" s="217"/>
      <c r="AR539" s="217"/>
      <c r="AU539" s="217"/>
      <c r="AW539" s="217"/>
      <c r="AX539" s="217"/>
      <c r="BE539" s="94"/>
      <c r="BF539" s="217"/>
      <c r="BG539" s="94"/>
      <c r="BH539" s="94"/>
      <c r="BI539" s="217"/>
      <c r="BJ539" s="94"/>
      <c r="BK539" s="217"/>
      <c r="BL539" s="217"/>
      <c r="BQ539" s="96"/>
      <c r="BR539" s="96"/>
      <c r="BS539" s="96"/>
      <c r="BT539" s="96"/>
      <c r="BV539" s="96"/>
      <c r="BW539" s="96"/>
    </row>
    <row r="540" spans="2:75" x14ac:dyDescent="0.2">
      <c r="B540" s="101"/>
      <c r="I540" s="101"/>
      <c r="L540" s="101"/>
      <c r="M540" s="105"/>
      <c r="N540" s="256"/>
      <c r="O540" s="256"/>
      <c r="P540" s="256"/>
      <c r="Q540" s="256"/>
      <c r="R540" s="219"/>
      <c r="S540" s="219"/>
      <c r="T540" s="219"/>
      <c r="U540" s="219"/>
      <c r="V540" s="217"/>
      <c r="X540" s="106"/>
      <c r="Y540" s="217"/>
      <c r="Z540" s="217"/>
      <c r="AA540" s="217"/>
      <c r="AB540" s="94"/>
      <c r="AC540" s="217"/>
      <c r="AD540" s="217"/>
      <c r="AE540" s="217"/>
      <c r="AF540" s="217"/>
      <c r="AG540" s="217"/>
      <c r="AH540" s="217"/>
      <c r="AI540" s="94"/>
      <c r="AJ540" s="217"/>
      <c r="AK540" s="217"/>
      <c r="AL540" s="217"/>
      <c r="AM540" s="217"/>
      <c r="AN540" s="217"/>
      <c r="AO540" s="94"/>
      <c r="AP540" s="217"/>
      <c r="AQ540" s="217"/>
      <c r="AR540" s="217"/>
      <c r="AU540" s="217"/>
      <c r="AW540" s="217"/>
      <c r="AX540" s="217"/>
      <c r="BE540" s="94"/>
      <c r="BF540" s="217"/>
      <c r="BG540" s="94"/>
      <c r="BH540" s="94"/>
      <c r="BI540" s="217"/>
      <c r="BJ540" s="94"/>
      <c r="BK540" s="217"/>
      <c r="BL540" s="217"/>
      <c r="BQ540" s="96"/>
      <c r="BR540" s="96"/>
      <c r="BS540" s="96"/>
      <c r="BT540" s="96"/>
      <c r="BV540" s="96"/>
      <c r="BW540" s="96"/>
    </row>
    <row r="541" spans="2:75" x14ac:dyDescent="0.2">
      <c r="B541" s="101"/>
      <c r="I541" s="101"/>
      <c r="L541" s="101"/>
      <c r="M541" s="105"/>
      <c r="N541" s="256"/>
      <c r="O541" s="256"/>
      <c r="P541" s="256"/>
      <c r="Q541" s="256"/>
      <c r="R541" s="219"/>
      <c r="S541" s="219"/>
      <c r="T541" s="219"/>
      <c r="U541" s="219"/>
      <c r="V541" s="217"/>
      <c r="X541" s="106"/>
      <c r="Y541" s="217"/>
      <c r="Z541" s="217"/>
      <c r="AA541" s="217"/>
      <c r="AB541" s="94"/>
      <c r="AC541" s="217"/>
      <c r="AD541" s="217"/>
      <c r="AE541" s="217"/>
      <c r="AF541" s="217"/>
      <c r="AG541" s="217"/>
      <c r="AH541" s="217"/>
      <c r="AI541" s="94"/>
      <c r="AJ541" s="217"/>
      <c r="AK541" s="217"/>
      <c r="AL541" s="217"/>
      <c r="AM541" s="217"/>
      <c r="AN541" s="217"/>
      <c r="AO541" s="94"/>
      <c r="AP541" s="217"/>
      <c r="AQ541" s="217"/>
      <c r="AR541" s="217"/>
      <c r="AU541" s="217"/>
      <c r="AW541" s="217"/>
      <c r="AX541" s="217"/>
      <c r="BE541" s="94"/>
      <c r="BF541" s="217"/>
      <c r="BG541" s="94"/>
      <c r="BH541" s="94"/>
      <c r="BI541" s="217"/>
      <c r="BJ541" s="94"/>
      <c r="BK541" s="217"/>
      <c r="BL541" s="217"/>
      <c r="BQ541" s="96"/>
      <c r="BR541" s="96"/>
      <c r="BS541" s="96"/>
      <c r="BT541" s="96"/>
      <c r="BV541" s="96"/>
      <c r="BW541" s="96"/>
    </row>
    <row r="542" spans="2:75" x14ac:dyDescent="0.2">
      <c r="B542" s="101"/>
      <c r="I542" s="101"/>
      <c r="L542" s="101"/>
      <c r="M542" s="105"/>
      <c r="N542" s="256"/>
      <c r="O542" s="256"/>
      <c r="P542" s="256"/>
      <c r="Q542" s="256"/>
      <c r="R542" s="219"/>
      <c r="S542" s="219"/>
      <c r="T542" s="219"/>
      <c r="U542" s="219"/>
      <c r="V542" s="217"/>
      <c r="X542" s="106"/>
      <c r="Y542" s="217"/>
      <c r="Z542" s="217"/>
      <c r="AA542" s="217"/>
      <c r="AB542" s="94"/>
      <c r="AC542" s="217"/>
      <c r="AD542" s="217"/>
      <c r="AE542" s="217"/>
      <c r="AF542" s="217"/>
      <c r="AG542" s="217"/>
      <c r="AH542" s="217"/>
      <c r="AI542" s="94"/>
      <c r="AJ542" s="217"/>
      <c r="AK542" s="217"/>
      <c r="AL542" s="217"/>
      <c r="AM542" s="217"/>
      <c r="AN542" s="217"/>
      <c r="AO542" s="94"/>
      <c r="AP542" s="217"/>
      <c r="AQ542" s="217"/>
      <c r="AR542" s="217"/>
      <c r="AU542" s="217"/>
      <c r="AW542" s="217"/>
      <c r="AX542" s="217"/>
      <c r="BE542" s="94"/>
      <c r="BF542" s="217"/>
      <c r="BG542" s="94"/>
      <c r="BH542" s="94"/>
      <c r="BI542" s="217"/>
      <c r="BJ542" s="94"/>
      <c r="BK542" s="217"/>
      <c r="BL542" s="217"/>
      <c r="BQ542" s="96"/>
      <c r="BR542" s="96"/>
      <c r="BS542" s="96"/>
      <c r="BT542" s="96"/>
      <c r="BV542" s="96"/>
      <c r="BW542" s="96"/>
    </row>
    <row r="543" spans="2:75" x14ac:dyDescent="0.2">
      <c r="B543" s="101"/>
      <c r="I543" s="101"/>
      <c r="L543" s="101"/>
      <c r="M543" s="105"/>
      <c r="N543" s="256"/>
      <c r="O543" s="256"/>
      <c r="P543" s="256"/>
      <c r="Q543" s="256"/>
      <c r="R543" s="219"/>
      <c r="S543" s="219"/>
      <c r="T543" s="219"/>
      <c r="U543" s="219"/>
      <c r="V543" s="217"/>
      <c r="X543" s="106"/>
      <c r="Y543" s="217"/>
      <c r="Z543" s="217"/>
      <c r="AA543" s="217"/>
      <c r="AB543" s="94"/>
      <c r="AC543" s="217"/>
      <c r="AD543" s="217"/>
      <c r="AE543" s="217"/>
      <c r="AF543" s="217"/>
      <c r="AG543" s="217"/>
      <c r="AH543" s="217"/>
      <c r="AI543" s="94"/>
      <c r="AJ543" s="217"/>
      <c r="AK543" s="217"/>
      <c r="AL543" s="217"/>
      <c r="AM543" s="217"/>
      <c r="AN543" s="217"/>
      <c r="AO543" s="94"/>
      <c r="AP543" s="217"/>
      <c r="AQ543" s="217"/>
      <c r="AR543" s="217"/>
      <c r="AU543" s="217"/>
      <c r="AW543" s="217"/>
      <c r="AX543" s="217"/>
      <c r="BE543" s="94"/>
      <c r="BF543" s="217"/>
      <c r="BG543" s="94"/>
      <c r="BH543" s="94"/>
      <c r="BI543" s="217"/>
      <c r="BJ543" s="94"/>
      <c r="BK543" s="217"/>
      <c r="BL543" s="217"/>
      <c r="BQ543" s="96"/>
      <c r="BR543" s="96"/>
      <c r="BS543" s="96"/>
      <c r="BT543" s="96"/>
      <c r="BV543" s="96"/>
      <c r="BW543" s="96"/>
    </row>
    <row r="544" spans="2:75" x14ac:dyDescent="0.2">
      <c r="B544" s="101"/>
      <c r="I544" s="101"/>
      <c r="L544" s="101"/>
      <c r="M544" s="105"/>
      <c r="N544" s="256"/>
      <c r="O544" s="256"/>
      <c r="P544" s="256"/>
      <c r="Q544" s="256"/>
      <c r="R544" s="219"/>
      <c r="S544" s="219"/>
      <c r="T544" s="219"/>
      <c r="U544" s="219"/>
      <c r="V544" s="217"/>
      <c r="X544" s="106"/>
      <c r="Y544" s="217"/>
      <c r="Z544" s="217"/>
      <c r="AA544" s="217"/>
      <c r="AB544" s="94"/>
      <c r="AC544" s="217"/>
      <c r="AD544" s="217"/>
      <c r="AE544" s="217"/>
      <c r="AF544" s="217"/>
      <c r="AG544" s="217"/>
      <c r="AH544" s="217"/>
      <c r="AI544" s="94"/>
      <c r="AJ544" s="217"/>
      <c r="AK544" s="217"/>
      <c r="AL544" s="217"/>
      <c r="AM544" s="217"/>
      <c r="AN544" s="217"/>
      <c r="AO544" s="94"/>
      <c r="AP544" s="217"/>
      <c r="AQ544" s="217"/>
      <c r="AR544" s="217"/>
      <c r="AU544" s="217"/>
      <c r="AW544" s="217"/>
      <c r="AX544" s="217"/>
      <c r="BE544" s="94"/>
      <c r="BF544" s="217"/>
      <c r="BG544" s="94"/>
      <c r="BH544" s="94"/>
      <c r="BI544" s="217"/>
      <c r="BJ544" s="94"/>
      <c r="BK544" s="217"/>
      <c r="BL544" s="217"/>
      <c r="BQ544" s="96"/>
      <c r="BR544" s="96"/>
      <c r="BS544" s="96"/>
      <c r="BT544" s="96"/>
      <c r="BV544" s="96"/>
      <c r="BW544" s="96"/>
    </row>
    <row r="545" spans="2:75" x14ac:dyDescent="0.2">
      <c r="B545" s="101"/>
      <c r="I545" s="101"/>
      <c r="L545" s="101"/>
      <c r="M545" s="105"/>
      <c r="N545" s="256"/>
      <c r="O545" s="256"/>
      <c r="P545" s="256"/>
      <c r="Q545" s="256"/>
      <c r="R545" s="219"/>
      <c r="S545" s="219"/>
      <c r="T545" s="219"/>
      <c r="U545" s="219"/>
      <c r="V545" s="217"/>
      <c r="X545" s="106"/>
      <c r="Y545" s="217"/>
      <c r="Z545" s="217"/>
      <c r="AA545" s="217"/>
      <c r="AB545" s="94"/>
      <c r="AC545" s="217"/>
      <c r="AD545" s="217"/>
      <c r="AE545" s="217"/>
      <c r="AF545" s="217"/>
      <c r="AG545" s="217"/>
      <c r="AH545" s="217"/>
      <c r="AI545" s="94"/>
      <c r="AJ545" s="217"/>
      <c r="AK545" s="217"/>
      <c r="AL545" s="217"/>
      <c r="AM545" s="217"/>
      <c r="AN545" s="217"/>
      <c r="AO545" s="94"/>
      <c r="AP545" s="217"/>
      <c r="AQ545" s="217"/>
      <c r="AR545" s="217"/>
      <c r="AU545" s="217"/>
      <c r="AW545" s="217"/>
      <c r="AX545" s="217"/>
      <c r="BE545" s="94"/>
      <c r="BF545" s="217"/>
      <c r="BG545" s="94"/>
      <c r="BH545" s="94"/>
      <c r="BI545" s="217"/>
      <c r="BJ545" s="94"/>
      <c r="BK545" s="217"/>
      <c r="BL545" s="217"/>
      <c r="BQ545" s="96"/>
      <c r="BR545" s="96"/>
      <c r="BS545" s="96"/>
      <c r="BT545" s="96"/>
      <c r="BV545" s="96"/>
      <c r="BW545" s="96"/>
    </row>
    <row r="546" spans="2:75" x14ac:dyDescent="0.2">
      <c r="B546" s="101"/>
      <c r="I546" s="101"/>
      <c r="L546" s="101"/>
      <c r="M546" s="105"/>
      <c r="N546" s="256"/>
      <c r="O546" s="256"/>
      <c r="P546" s="256"/>
      <c r="Q546" s="256"/>
      <c r="R546" s="219"/>
      <c r="S546" s="219"/>
      <c r="T546" s="219"/>
      <c r="U546" s="219"/>
      <c r="V546" s="217"/>
      <c r="X546" s="106"/>
      <c r="Y546" s="217"/>
      <c r="Z546" s="217"/>
      <c r="AA546" s="217"/>
      <c r="AB546" s="94"/>
      <c r="AC546" s="217"/>
      <c r="AD546" s="217"/>
      <c r="AE546" s="217"/>
      <c r="AF546" s="217"/>
      <c r="AG546" s="217"/>
      <c r="AH546" s="217"/>
      <c r="AI546" s="94"/>
      <c r="AJ546" s="217"/>
      <c r="AK546" s="217"/>
      <c r="AL546" s="217"/>
      <c r="AM546" s="217"/>
      <c r="AN546" s="217"/>
      <c r="AO546" s="94"/>
      <c r="AP546" s="217"/>
      <c r="AQ546" s="217"/>
      <c r="AR546" s="217"/>
      <c r="AU546" s="217"/>
      <c r="AW546" s="217"/>
      <c r="AX546" s="217"/>
      <c r="BE546" s="94"/>
      <c r="BF546" s="217"/>
      <c r="BG546" s="94"/>
      <c r="BH546" s="94"/>
      <c r="BI546" s="217"/>
      <c r="BJ546" s="94"/>
      <c r="BK546" s="217"/>
      <c r="BL546" s="217"/>
      <c r="BQ546" s="96"/>
      <c r="BR546" s="96"/>
      <c r="BS546" s="96"/>
      <c r="BT546" s="96"/>
      <c r="BV546" s="96"/>
      <c r="BW546" s="96"/>
    </row>
    <row r="547" spans="2:75" x14ac:dyDescent="0.2">
      <c r="B547" s="101"/>
      <c r="I547" s="101"/>
      <c r="L547" s="101"/>
      <c r="M547" s="105"/>
      <c r="N547" s="256"/>
      <c r="O547" s="256"/>
      <c r="P547" s="256"/>
      <c r="Q547" s="256"/>
      <c r="R547" s="219"/>
      <c r="S547" s="219"/>
      <c r="T547" s="219"/>
      <c r="U547" s="219"/>
      <c r="V547" s="217"/>
      <c r="X547" s="106"/>
      <c r="Y547" s="217"/>
      <c r="Z547" s="217"/>
      <c r="AA547" s="217"/>
      <c r="AB547" s="94"/>
      <c r="AC547" s="217"/>
      <c r="AD547" s="217"/>
      <c r="AE547" s="217"/>
      <c r="AF547" s="217"/>
      <c r="AG547" s="217"/>
      <c r="AH547" s="217"/>
      <c r="AI547" s="94"/>
      <c r="AJ547" s="217"/>
      <c r="AK547" s="217"/>
      <c r="AL547" s="217"/>
      <c r="AM547" s="217"/>
      <c r="AN547" s="217"/>
      <c r="AO547" s="94"/>
      <c r="AP547" s="217"/>
      <c r="AQ547" s="217"/>
      <c r="AR547" s="217"/>
      <c r="AU547" s="217"/>
      <c r="AW547" s="217"/>
      <c r="AX547" s="217"/>
      <c r="BE547" s="94"/>
      <c r="BF547" s="217"/>
      <c r="BG547" s="94"/>
      <c r="BH547" s="94"/>
      <c r="BI547" s="217"/>
      <c r="BJ547" s="94"/>
      <c r="BK547" s="217"/>
      <c r="BL547" s="217"/>
      <c r="BQ547" s="96"/>
      <c r="BR547" s="96"/>
      <c r="BS547" s="96"/>
      <c r="BT547" s="96"/>
      <c r="BV547" s="96"/>
      <c r="BW547" s="96"/>
    </row>
    <row r="548" spans="2:75" x14ac:dyDescent="0.2">
      <c r="B548" s="101"/>
      <c r="I548" s="101"/>
      <c r="L548" s="101"/>
      <c r="M548" s="105"/>
      <c r="N548" s="256"/>
      <c r="O548" s="256"/>
      <c r="P548" s="256"/>
      <c r="Q548" s="256"/>
      <c r="R548" s="219"/>
      <c r="S548" s="219"/>
      <c r="T548" s="219"/>
      <c r="U548" s="219"/>
      <c r="V548" s="217"/>
      <c r="X548" s="106"/>
      <c r="Y548" s="217"/>
      <c r="Z548" s="217"/>
      <c r="AA548" s="217"/>
      <c r="AB548" s="94"/>
      <c r="AC548" s="217"/>
      <c r="AD548" s="217"/>
      <c r="AE548" s="217"/>
      <c r="AF548" s="217"/>
      <c r="AG548" s="217"/>
      <c r="AH548" s="217"/>
      <c r="AI548" s="94"/>
      <c r="AJ548" s="217"/>
      <c r="AK548" s="217"/>
      <c r="AL548" s="217"/>
      <c r="AM548" s="217"/>
      <c r="AN548" s="217"/>
      <c r="AO548" s="94"/>
      <c r="AP548" s="217"/>
      <c r="AQ548" s="217"/>
      <c r="AR548" s="217"/>
      <c r="AU548" s="217"/>
      <c r="AW548" s="217"/>
      <c r="AX548" s="217"/>
      <c r="BE548" s="94"/>
      <c r="BF548" s="217"/>
      <c r="BG548" s="94"/>
      <c r="BH548" s="94"/>
      <c r="BI548" s="217"/>
      <c r="BJ548" s="94"/>
      <c r="BK548" s="217"/>
      <c r="BL548" s="217"/>
      <c r="BQ548" s="96"/>
      <c r="BR548" s="96"/>
      <c r="BS548" s="96"/>
      <c r="BT548" s="96"/>
      <c r="BV548" s="96"/>
      <c r="BW548" s="96"/>
    </row>
    <row r="549" spans="2:75" x14ac:dyDescent="0.2">
      <c r="B549" s="101"/>
      <c r="I549" s="101"/>
      <c r="L549" s="101"/>
      <c r="M549" s="105"/>
      <c r="N549" s="256"/>
      <c r="O549" s="256"/>
      <c r="P549" s="256"/>
      <c r="Q549" s="256"/>
      <c r="R549" s="219"/>
      <c r="S549" s="219"/>
      <c r="T549" s="219"/>
      <c r="U549" s="219"/>
      <c r="V549" s="217"/>
      <c r="X549" s="106"/>
      <c r="Y549" s="217"/>
      <c r="Z549" s="217"/>
      <c r="AA549" s="217"/>
      <c r="AB549" s="94"/>
      <c r="AC549" s="217"/>
      <c r="AD549" s="217"/>
      <c r="AE549" s="217"/>
      <c r="AF549" s="217"/>
      <c r="AG549" s="217"/>
      <c r="AH549" s="217"/>
      <c r="AI549" s="94"/>
      <c r="AJ549" s="217"/>
      <c r="AK549" s="217"/>
      <c r="AL549" s="217"/>
      <c r="AM549" s="217"/>
      <c r="AN549" s="217"/>
      <c r="AO549" s="94"/>
      <c r="AP549" s="217"/>
      <c r="AQ549" s="217"/>
      <c r="AR549" s="217"/>
      <c r="AU549" s="217"/>
      <c r="AW549" s="217"/>
      <c r="AX549" s="217"/>
      <c r="BE549" s="94"/>
      <c r="BF549" s="217"/>
      <c r="BG549" s="94"/>
      <c r="BH549" s="94"/>
      <c r="BI549" s="217"/>
      <c r="BJ549" s="94"/>
      <c r="BK549" s="217"/>
      <c r="BL549" s="217"/>
      <c r="BQ549" s="96"/>
      <c r="BR549" s="96"/>
      <c r="BS549" s="96"/>
      <c r="BT549" s="96"/>
      <c r="BV549" s="96"/>
      <c r="BW549" s="96"/>
    </row>
    <row r="550" spans="2:75" x14ac:dyDescent="0.2">
      <c r="B550" s="101"/>
      <c r="I550" s="101"/>
      <c r="L550" s="101"/>
      <c r="M550" s="105"/>
      <c r="N550" s="256"/>
      <c r="O550" s="256"/>
      <c r="P550" s="256"/>
      <c r="Q550" s="256"/>
      <c r="R550" s="219"/>
      <c r="S550" s="219"/>
      <c r="T550" s="219"/>
      <c r="U550" s="219"/>
      <c r="V550" s="217"/>
      <c r="X550" s="106"/>
      <c r="Y550" s="217"/>
      <c r="Z550" s="217"/>
      <c r="AA550" s="217"/>
      <c r="AB550" s="94"/>
      <c r="AC550" s="217"/>
      <c r="AD550" s="217"/>
      <c r="AE550" s="217"/>
      <c r="AF550" s="217"/>
      <c r="AG550" s="217"/>
      <c r="AH550" s="217"/>
      <c r="AI550" s="94"/>
      <c r="AJ550" s="217"/>
      <c r="AK550" s="217"/>
      <c r="AL550" s="217"/>
      <c r="AM550" s="217"/>
      <c r="AN550" s="217"/>
      <c r="AO550" s="94"/>
      <c r="AP550" s="217"/>
      <c r="AQ550" s="217"/>
      <c r="AR550" s="217"/>
      <c r="AU550" s="217"/>
      <c r="AW550" s="217"/>
      <c r="AX550" s="217"/>
      <c r="BE550" s="94"/>
      <c r="BF550" s="217"/>
      <c r="BG550" s="94"/>
      <c r="BH550" s="94"/>
      <c r="BI550" s="217"/>
      <c r="BJ550" s="94"/>
      <c r="BK550" s="217"/>
      <c r="BL550" s="217"/>
      <c r="BQ550" s="96"/>
      <c r="BR550" s="96"/>
      <c r="BS550" s="96"/>
      <c r="BT550" s="96"/>
      <c r="BV550" s="96"/>
      <c r="BW550" s="96"/>
    </row>
    <row r="551" spans="2:75" x14ac:dyDescent="0.2">
      <c r="B551" s="101"/>
      <c r="I551" s="101"/>
      <c r="L551" s="101"/>
      <c r="M551" s="105"/>
      <c r="N551" s="256"/>
      <c r="O551" s="256"/>
      <c r="P551" s="256"/>
      <c r="Q551" s="256"/>
      <c r="R551" s="219"/>
      <c r="S551" s="219"/>
      <c r="T551" s="219"/>
      <c r="U551" s="219"/>
      <c r="V551" s="217"/>
      <c r="X551" s="106"/>
      <c r="Y551" s="217"/>
      <c r="Z551" s="217"/>
      <c r="AA551" s="217"/>
      <c r="AB551" s="94"/>
      <c r="AC551" s="217"/>
      <c r="AD551" s="217"/>
      <c r="AE551" s="217"/>
      <c r="AF551" s="217"/>
      <c r="AG551" s="217"/>
      <c r="AH551" s="217"/>
      <c r="AI551" s="94"/>
      <c r="AJ551" s="217"/>
      <c r="AK551" s="217"/>
      <c r="AL551" s="217"/>
      <c r="AM551" s="217"/>
      <c r="AN551" s="217"/>
      <c r="AO551" s="94"/>
      <c r="AP551" s="217"/>
      <c r="AQ551" s="217"/>
      <c r="AR551" s="217"/>
      <c r="AU551" s="217"/>
      <c r="AW551" s="217"/>
      <c r="AX551" s="217"/>
      <c r="BE551" s="94"/>
      <c r="BF551" s="217"/>
      <c r="BG551" s="94"/>
      <c r="BH551" s="94"/>
      <c r="BI551" s="217"/>
      <c r="BJ551" s="94"/>
      <c r="BK551" s="217"/>
      <c r="BL551" s="217"/>
      <c r="BQ551" s="96"/>
      <c r="BR551" s="96"/>
      <c r="BS551" s="96"/>
      <c r="BT551" s="96"/>
      <c r="BV551" s="96"/>
      <c r="BW551" s="96"/>
    </row>
    <row r="552" spans="2:75" x14ac:dyDescent="0.2">
      <c r="B552" s="101"/>
      <c r="I552" s="101"/>
      <c r="L552" s="101"/>
      <c r="M552" s="105"/>
      <c r="N552" s="256"/>
      <c r="O552" s="256"/>
      <c r="P552" s="256"/>
      <c r="Q552" s="256"/>
      <c r="R552" s="219"/>
      <c r="S552" s="219"/>
      <c r="T552" s="219"/>
      <c r="U552" s="219"/>
      <c r="V552" s="217"/>
      <c r="X552" s="106"/>
      <c r="Y552" s="217"/>
      <c r="Z552" s="217"/>
      <c r="AA552" s="217"/>
      <c r="AB552" s="94"/>
      <c r="AC552" s="217"/>
      <c r="AD552" s="217"/>
      <c r="AE552" s="217"/>
      <c r="AF552" s="217"/>
      <c r="AG552" s="217"/>
      <c r="AH552" s="217"/>
      <c r="AI552" s="94"/>
      <c r="AJ552" s="217"/>
      <c r="AK552" s="217"/>
      <c r="AL552" s="217"/>
      <c r="AM552" s="217"/>
      <c r="AN552" s="217"/>
      <c r="AO552" s="94"/>
      <c r="AP552" s="217"/>
      <c r="AQ552" s="217"/>
      <c r="AR552" s="217"/>
      <c r="AU552" s="217"/>
      <c r="AW552" s="217"/>
      <c r="AX552" s="217"/>
      <c r="BE552" s="94"/>
      <c r="BF552" s="217"/>
      <c r="BG552" s="94"/>
      <c r="BH552" s="94"/>
      <c r="BI552" s="217"/>
      <c r="BJ552" s="94"/>
      <c r="BK552" s="217"/>
      <c r="BL552" s="217"/>
      <c r="BQ552" s="96"/>
      <c r="BR552" s="96"/>
      <c r="BS552" s="96"/>
      <c r="BT552" s="96"/>
      <c r="BV552" s="96"/>
      <c r="BW552" s="96"/>
    </row>
    <row r="553" spans="2:75" x14ac:dyDescent="0.2">
      <c r="B553" s="101"/>
      <c r="I553" s="101"/>
      <c r="L553" s="101"/>
      <c r="M553" s="105"/>
      <c r="N553" s="256"/>
      <c r="O553" s="256"/>
      <c r="P553" s="256"/>
      <c r="Q553" s="256"/>
      <c r="R553" s="219"/>
      <c r="S553" s="219"/>
      <c r="T553" s="219"/>
      <c r="U553" s="219"/>
      <c r="V553" s="217"/>
      <c r="X553" s="106"/>
      <c r="Y553" s="217"/>
      <c r="Z553" s="217"/>
      <c r="AA553" s="217"/>
      <c r="AB553" s="94"/>
      <c r="AC553" s="217"/>
      <c r="AD553" s="217"/>
      <c r="AE553" s="217"/>
      <c r="AF553" s="217"/>
      <c r="AG553" s="217"/>
      <c r="AH553" s="217"/>
      <c r="AI553" s="94"/>
      <c r="AJ553" s="217"/>
      <c r="AK553" s="217"/>
      <c r="AL553" s="217"/>
      <c r="AM553" s="217"/>
      <c r="AN553" s="217"/>
      <c r="AO553" s="94"/>
      <c r="AP553" s="217"/>
      <c r="AQ553" s="217"/>
      <c r="AR553" s="217"/>
      <c r="AU553" s="217"/>
      <c r="AW553" s="217"/>
      <c r="AX553" s="217"/>
      <c r="BE553" s="94"/>
      <c r="BF553" s="217"/>
      <c r="BG553" s="94"/>
      <c r="BH553" s="94"/>
      <c r="BI553" s="217"/>
      <c r="BJ553" s="94"/>
      <c r="BK553" s="217"/>
      <c r="BL553" s="217"/>
      <c r="BQ553" s="96"/>
      <c r="BR553" s="96"/>
      <c r="BS553" s="96"/>
      <c r="BT553" s="96"/>
      <c r="BV553" s="96"/>
      <c r="BW553" s="96"/>
    </row>
    <row r="554" spans="2:75" x14ac:dyDescent="0.2">
      <c r="B554" s="101"/>
      <c r="I554" s="101"/>
      <c r="L554" s="101"/>
      <c r="M554" s="105"/>
      <c r="N554" s="256"/>
      <c r="O554" s="256"/>
      <c r="P554" s="256"/>
      <c r="Q554" s="256"/>
      <c r="R554" s="219"/>
      <c r="S554" s="219"/>
      <c r="T554" s="219"/>
      <c r="U554" s="219"/>
      <c r="V554" s="217"/>
      <c r="X554" s="106"/>
      <c r="Y554" s="217"/>
      <c r="Z554" s="217"/>
      <c r="AA554" s="217"/>
      <c r="AB554" s="94"/>
      <c r="AC554" s="217"/>
      <c r="AD554" s="217"/>
      <c r="AE554" s="217"/>
      <c r="AF554" s="217"/>
      <c r="AG554" s="217"/>
      <c r="AH554" s="217"/>
      <c r="AI554" s="94"/>
      <c r="AJ554" s="217"/>
      <c r="AK554" s="217"/>
      <c r="AL554" s="217"/>
      <c r="AM554" s="217"/>
      <c r="AN554" s="217"/>
      <c r="AO554" s="94"/>
      <c r="AP554" s="217"/>
      <c r="AQ554" s="217"/>
      <c r="AR554" s="217"/>
      <c r="AU554" s="217"/>
      <c r="AW554" s="217"/>
      <c r="AX554" s="217"/>
      <c r="BE554" s="94"/>
      <c r="BF554" s="217"/>
      <c r="BG554" s="94"/>
      <c r="BH554" s="94"/>
      <c r="BI554" s="217"/>
      <c r="BJ554" s="94"/>
      <c r="BK554" s="217"/>
      <c r="BL554" s="217"/>
      <c r="BQ554" s="96"/>
      <c r="BR554" s="96"/>
      <c r="BS554" s="96"/>
      <c r="BT554" s="96"/>
      <c r="BV554" s="96"/>
      <c r="BW554" s="96"/>
    </row>
    <row r="555" spans="2:75" x14ac:dyDescent="0.2">
      <c r="B555" s="101"/>
      <c r="I555" s="101"/>
      <c r="L555" s="101"/>
      <c r="M555" s="105"/>
      <c r="N555" s="256"/>
      <c r="O555" s="256"/>
      <c r="P555" s="256"/>
      <c r="Q555" s="256"/>
      <c r="R555" s="219"/>
      <c r="S555" s="219"/>
      <c r="T555" s="219"/>
      <c r="U555" s="219"/>
      <c r="V555" s="217"/>
      <c r="X555" s="106"/>
      <c r="Y555" s="217"/>
      <c r="Z555" s="217"/>
      <c r="AA555" s="217"/>
      <c r="AB555" s="94"/>
      <c r="AC555" s="217"/>
      <c r="AD555" s="217"/>
      <c r="AE555" s="217"/>
      <c r="AF555" s="217"/>
      <c r="AG555" s="217"/>
      <c r="AH555" s="217"/>
      <c r="AI555" s="94"/>
      <c r="AJ555" s="217"/>
      <c r="AK555" s="217"/>
      <c r="AL555" s="217"/>
      <c r="AM555" s="217"/>
      <c r="AN555" s="217"/>
      <c r="AO555" s="94"/>
      <c r="AP555" s="217"/>
      <c r="AQ555" s="217"/>
      <c r="AR555" s="217"/>
      <c r="AU555" s="217"/>
      <c r="AW555" s="217"/>
      <c r="AX555" s="217"/>
      <c r="BE555" s="94"/>
      <c r="BF555" s="217"/>
      <c r="BG555" s="94"/>
      <c r="BH555" s="94"/>
      <c r="BI555" s="217"/>
      <c r="BJ555" s="94"/>
      <c r="BK555" s="217"/>
      <c r="BL555" s="217"/>
      <c r="BQ555" s="96"/>
      <c r="BR555" s="96"/>
      <c r="BS555" s="96"/>
      <c r="BT555" s="96"/>
      <c r="BV555" s="96"/>
      <c r="BW555" s="96"/>
    </row>
    <row r="556" spans="2:75" x14ac:dyDescent="0.2">
      <c r="B556" s="101"/>
      <c r="I556" s="101"/>
      <c r="L556" s="101"/>
      <c r="M556" s="105"/>
      <c r="N556" s="256"/>
      <c r="O556" s="256"/>
      <c r="P556" s="256"/>
      <c r="Q556" s="256"/>
      <c r="R556" s="219"/>
      <c r="S556" s="219"/>
      <c r="T556" s="219"/>
      <c r="U556" s="219"/>
      <c r="V556" s="217"/>
      <c r="X556" s="106"/>
      <c r="Y556" s="217"/>
      <c r="Z556" s="217"/>
      <c r="AA556" s="217"/>
      <c r="AB556" s="94"/>
      <c r="AC556" s="217"/>
      <c r="AD556" s="217"/>
      <c r="AE556" s="217"/>
      <c r="AF556" s="217"/>
      <c r="AG556" s="217"/>
      <c r="AH556" s="217"/>
      <c r="AI556" s="94"/>
      <c r="AJ556" s="217"/>
      <c r="AK556" s="217"/>
      <c r="AL556" s="217"/>
      <c r="AM556" s="217"/>
      <c r="AN556" s="217"/>
      <c r="AO556" s="94"/>
      <c r="AP556" s="217"/>
      <c r="AQ556" s="217"/>
      <c r="AR556" s="217"/>
      <c r="AU556" s="217"/>
      <c r="AW556" s="217"/>
      <c r="AX556" s="217"/>
      <c r="BE556" s="94"/>
      <c r="BF556" s="217"/>
      <c r="BG556" s="94"/>
      <c r="BH556" s="94"/>
      <c r="BI556" s="217"/>
      <c r="BJ556" s="94"/>
      <c r="BK556" s="217"/>
      <c r="BL556" s="217"/>
      <c r="BQ556" s="96"/>
      <c r="BR556" s="96"/>
      <c r="BS556" s="96"/>
      <c r="BT556" s="96"/>
      <c r="BV556" s="96"/>
      <c r="BW556" s="96"/>
    </row>
    <row r="557" spans="2:75" x14ac:dyDescent="0.2">
      <c r="B557" s="101"/>
      <c r="I557" s="101"/>
      <c r="L557" s="101"/>
      <c r="M557" s="105"/>
      <c r="N557" s="256"/>
      <c r="O557" s="256"/>
      <c r="P557" s="256"/>
      <c r="Q557" s="256"/>
      <c r="R557" s="219"/>
      <c r="S557" s="219"/>
      <c r="T557" s="219"/>
      <c r="U557" s="219"/>
      <c r="V557" s="217"/>
      <c r="X557" s="106"/>
      <c r="Y557" s="217"/>
      <c r="Z557" s="217"/>
      <c r="AA557" s="217"/>
      <c r="AB557" s="94"/>
      <c r="AC557" s="217"/>
      <c r="AD557" s="217"/>
      <c r="AE557" s="217"/>
      <c r="AF557" s="217"/>
      <c r="AG557" s="217"/>
      <c r="AH557" s="217"/>
      <c r="AI557" s="94"/>
      <c r="AJ557" s="217"/>
      <c r="AK557" s="217"/>
      <c r="AL557" s="217"/>
      <c r="AM557" s="217"/>
      <c r="AN557" s="217"/>
      <c r="AO557" s="94"/>
      <c r="AP557" s="217"/>
      <c r="AQ557" s="217"/>
      <c r="AR557" s="217"/>
      <c r="AU557" s="217"/>
      <c r="AW557" s="217"/>
      <c r="AX557" s="217"/>
      <c r="BE557" s="94"/>
      <c r="BF557" s="217"/>
      <c r="BG557" s="94"/>
      <c r="BH557" s="94"/>
      <c r="BI557" s="217"/>
      <c r="BJ557" s="94"/>
      <c r="BK557" s="217"/>
      <c r="BL557" s="217"/>
      <c r="BQ557" s="96"/>
      <c r="BR557" s="96"/>
      <c r="BS557" s="96"/>
      <c r="BT557" s="96"/>
      <c r="BV557" s="96"/>
      <c r="BW557" s="96"/>
    </row>
    <row r="558" spans="2:75" x14ac:dyDescent="0.2">
      <c r="B558" s="101"/>
      <c r="I558" s="101"/>
      <c r="L558" s="101"/>
      <c r="M558" s="105"/>
      <c r="N558" s="256"/>
      <c r="O558" s="256"/>
      <c r="P558" s="256"/>
      <c r="Q558" s="256"/>
      <c r="R558" s="219"/>
      <c r="S558" s="219"/>
      <c r="T558" s="219"/>
      <c r="U558" s="219"/>
      <c r="V558" s="217"/>
      <c r="X558" s="106"/>
      <c r="Y558" s="217"/>
      <c r="Z558" s="217"/>
      <c r="AA558" s="217"/>
      <c r="AB558" s="94"/>
      <c r="AC558" s="217"/>
      <c r="AD558" s="217"/>
      <c r="AE558" s="217"/>
      <c r="AF558" s="217"/>
      <c r="AG558" s="217"/>
      <c r="AH558" s="217"/>
      <c r="AI558" s="94"/>
      <c r="AJ558" s="217"/>
      <c r="AK558" s="217"/>
      <c r="AL558" s="217"/>
      <c r="AM558" s="217"/>
      <c r="AN558" s="217"/>
      <c r="AO558" s="94"/>
      <c r="AP558" s="217"/>
      <c r="AQ558" s="217"/>
      <c r="AR558" s="217"/>
      <c r="AU558" s="217"/>
      <c r="AW558" s="217"/>
      <c r="AX558" s="217"/>
      <c r="BE558" s="94"/>
      <c r="BF558" s="217"/>
      <c r="BG558" s="94"/>
      <c r="BH558" s="94"/>
      <c r="BI558" s="217"/>
      <c r="BJ558" s="94"/>
      <c r="BK558" s="217"/>
      <c r="BL558" s="217"/>
      <c r="BQ558" s="96"/>
      <c r="BR558" s="96"/>
      <c r="BS558" s="96"/>
      <c r="BT558" s="96"/>
      <c r="BV558" s="96"/>
      <c r="BW558" s="96"/>
    </row>
    <row r="559" spans="2:75" x14ac:dyDescent="0.2">
      <c r="B559" s="101"/>
      <c r="I559" s="101"/>
      <c r="L559" s="101"/>
      <c r="M559" s="105"/>
      <c r="N559" s="256"/>
      <c r="O559" s="256"/>
      <c r="P559" s="256"/>
      <c r="Q559" s="256"/>
      <c r="R559" s="219"/>
      <c r="S559" s="219"/>
      <c r="T559" s="219"/>
      <c r="U559" s="219"/>
      <c r="V559" s="217"/>
      <c r="X559" s="106"/>
      <c r="Y559" s="217"/>
      <c r="Z559" s="217"/>
      <c r="AA559" s="217"/>
      <c r="AB559" s="94"/>
      <c r="AC559" s="217"/>
      <c r="AD559" s="217"/>
      <c r="AE559" s="217"/>
      <c r="AF559" s="217"/>
      <c r="AG559" s="217"/>
      <c r="AH559" s="217"/>
      <c r="AI559" s="94"/>
      <c r="AJ559" s="217"/>
      <c r="AK559" s="217"/>
      <c r="AL559" s="217"/>
      <c r="AM559" s="217"/>
      <c r="AN559" s="217"/>
      <c r="AO559" s="94"/>
      <c r="AP559" s="217"/>
      <c r="AQ559" s="217"/>
      <c r="AR559" s="217"/>
      <c r="AU559" s="217"/>
      <c r="AW559" s="217"/>
      <c r="AX559" s="217"/>
      <c r="BE559" s="94"/>
      <c r="BF559" s="217"/>
      <c r="BG559" s="94"/>
      <c r="BH559" s="94"/>
      <c r="BI559" s="217"/>
      <c r="BJ559" s="94"/>
      <c r="BK559" s="217"/>
      <c r="BL559" s="217"/>
      <c r="BQ559" s="96"/>
      <c r="BR559" s="96"/>
      <c r="BS559" s="96"/>
      <c r="BT559" s="96"/>
      <c r="BV559" s="96"/>
      <c r="BW559" s="96"/>
    </row>
    <row r="560" spans="2:75" x14ac:dyDescent="0.2">
      <c r="B560" s="101"/>
      <c r="I560" s="101"/>
      <c r="L560" s="101"/>
      <c r="M560" s="105"/>
      <c r="N560" s="256"/>
      <c r="O560" s="256"/>
      <c r="P560" s="256"/>
      <c r="Q560" s="256"/>
      <c r="R560" s="219"/>
      <c r="S560" s="219"/>
      <c r="T560" s="219"/>
      <c r="U560" s="219"/>
      <c r="V560" s="217"/>
      <c r="X560" s="106"/>
      <c r="Y560" s="217"/>
      <c r="Z560" s="217"/>
      <c r="AA560" s="217"/>
      <c r="AB560" s="94"/>
      <c r="AC560" s="217"/>
      <c r="AD560" s="217"/>
      <c r="AE560" s="217"/>
      <c r="AF560" s="217"/>
      <c r="AG560" s="217"/>
      <c r="AH560" s="217"/>
      <c r="AI560" s="94"/>
      <c r="AJ560" s="217"/>
      <c r="AK560" s="217"/>
      <c r="AL560" s="217"/>
      <c r="AM560" s="217"/>
      <c r="AN560" s="217"/>
      <c r="AO560" s="94"/>
      <c r="AP560" s="217"/>
      <c r="AQ560" s="217"/>
      <c r="AR560" s="217"/>
      <c r="AU560" s="217"/>
      <c r="AW560" s="217"/>
      <c r="AX560" s="217"/>
      <c r="BE560" s="94"/>
      <c r="BF560" s="217"/>
      <c r="BG560" s="94"/>
      <c r="BH560" s="94"/>
      <c r="BI560" s="217"/>
      <c r="BJ560" s="94"/>
      <c r="BK560" s="217"/>
      <c r="BL560" s="217"/>
      <c r="BQ560" s="96"/>
      <c r="BR560" s="96"/>
      <c r="BS560" s="96"/>
      <c r="BT560" s="96"/>
      <c r="BV560" s="96"/>
      <c r="BW560" s="96"/>
    </row>
    <row r="561" spans="2:75" x14ac:dyDescent="0.2">
      <c r="B561" s="101"/>
      <c r="I561" s="101"/>
      <c r="L561" s="101"/>
      <c r="M561" s="105"/>
      <c r="N561" s="256"/>
      <c r="O561" s="256"/>
      <c r="P561" s="256"/>
      <c r="Q561" s="256"/>
      <c r="R561" s="219"/>
      <c r="S561" s="219"/>
      <c r="T561" s="219"/>
      <c r="U561" s="219"/>
      <c r="V561" s="217"/>
      <c r="X561" s="106"/>
      <c r="Y561" s="217"/>
      <c r="Z561" s="217"/>
      <c r="AA561" s="217"/>
      <c r="AB561" s="94"/>
      <c r="AC561" s="217"/>
      <c r="AD561" s="217"/>
      <c r="AE561" s="217"/>
      <c r="AF561" s="217"/>
      <c r="AG561" s="217"/>
      <c r="AH561" s="217"/>
      <c r="AI561" s="94"/>
      <c r="AJ561" s="217"/>
      <c r="AK561" s="217"/>
      <c r="AL561" s="217"/>
      <c r="AM561" s="217"/>
      <c r="AN561" s="217"/>
      <c r="AO561" s="94"/>
      <c r="AP561" s="217"/>
      <c r="AQ561" s="217"/>
      <c r="AR561" s="217"/>
      <c r="AU561" s="217"/>
      <c r="AW561" s="217"/>
      <c r="AX561" s="217"/>
      <c r="BE561" s="94"/>
      <c r="BF561" s="217"/>
      <c r="BG561" s="94"/>
      <c r="BH561" s="94"/>
      <c r="BI561" s="217"/>
      <c r="BJ561" s="94"/>
      <c r="BK561" s="217"/>
      <c r="BL561" s="217"/>
      <c r="BQ561" s="96"/>
      <c r="BR561" s="96"/>
      <c r="BS561" s="96"/>
      <c r="BT561" s="96"/>
      <c r="BV561" s="96"/>
      <c r="BW561" s="96"/>
    </row>
    <row r="562" spans="2:75" x14ac:dyDescent="0.2">
      <c r="B562" s="101"/>
      <c r="I562" s="101"/>
      <c r="L562" s="101"/>
      <c r="M562" s="105"/>
      <c r="N562" s="256"/>
      <c r="O562" s="256"/>
      <c r="P562" s="256"/>
      <c r="Q562" s="256"/>
      <c r="R562" s="219"/>
      <c r="S562" s="219"/>
      <c r="T562" s="219"/>
      <c r="U562" s="219"/>
      <c r="V562" s="217"/>
      <c r="X562" s="106"/>
      <c r="Y562" s="217"/>
      <c r="Z562" s="217"/>
      <c r="AA562" s="217"/>
      <c r="AB562" s="94"/>
      <c r="AC562" s="217"/>
      <c r="AD562" s="217"/>
      <c r="AE562" s="217"/>
      <c r="AF562" s="217"/>
      <c r="AG562" s="217"/>
      <c r="AH562" s="217"/>
      <c r="AI562" s="94"/>
      <c r="AJ562" s="217"/>
      <c r="AK562" s="217"/>
      <c r="AL562" s="217"/>
      <c r="AM562" s="217"/>
      <c r="AN562" s="217"/>
      <c r="AO562" s="94"/>
      <c r="AP562" s="217"/>
      <c r="AQ562" s="217"/>
      <c r="AR562" s="217"/>
      <c r="AU562" s="217"/>
      <c r="AW562" s="217"/>
      <c r="AX562" s="217"/>
      <c r="BE562" s="94"/>
      <c r="BF562" s="217"/>
      <c r="BG562" s="94"/>
      <c r="BH562" s="94"/>
      <c r="BI562" s="217"/>
      <c r="BJ562" s="94"/>
      <c r="BK562" s="217"/>
      <c r="BL562" s="217"/>
      <c r="BQ562" s="96"/>
      <c r="BR562" s="96"/>
      <c r="BS562" s="96"/>
      <c r="BT562" s="96"/>
      <c r="BV562" s="96"/>
      <c r="BW562" s="96"/>
    </row>
    <row r="563" spans="2:75" x14ac:dyDescent="0.2">
      <c r="B563" s="101"/>
      <c r="I563" s="101"/>
      <c r="L563" s="101"/>
      <c r="M563" s="105"/>
      <c r="N563" s="256"/>
      <c r="O563" s="256"/>
      <c r="P563" s="256"/>
      <c r="Q563" s="256"/>
      <c r="R563" s="219"/>
      <c r="S563" s="219"/>
      <c r="T563" s="219"/>
      <c r="U563" s="219"/>
      <c r="V563" s="217"/>
      <c r="X563" s="106"/>
      <c r="Y563" s="217"/>
      <c r="Z563" s="217"/>
      <c r="AA563" s="217"/>
      <c r="AB563" s="94"/>
      <c r="AC563" s="217"/>
      <c r="AD563" s="217"/>
      <c r="AE563" s="217"/>
      <c r="AF563" s="217"/>
      <c r="AG563" s="217"/>
      <c r="AH563" s="217"/>
      <c r="AI563" s="94"/>
      <c r="AJ563" s="217"/>
      <c r="AK563" s="217"/>
      <c r="AL563" s="217"/>
      <c r="AM563" s="217"/>
      <c r="AN563" s="217"/>
      <c r="AO563" s="94"/>
      <c r="AP563" s="217"/>
      <c r="AQ563" s="217"/>
      <c r="AR563" s="217"/>
      <c r="AU563" s="217"/>
      <c r="AW563" s="217"/>
      <c r="AX563" s="217"/>
      <c r="BE563" s="94"/>
      <c r="BF563" s="217"/>
      <c r="BG563" s="94"/>
      <c r="BH563" s="94"/>
      <c r="BI563" s="217"/>
      <c r="BJ563" s="94"/>
      <c r="BK563" s="217"/>
      <c r="BL563" s="217"/>
      <c r="BQ563" s="96"/>
      <c r="BR563" s="96"/>
      <c r="BS563" s="96"/>
      <c r="BT563" s="96"/>
      <c r="BV563" s="96"/>
      <c r="BW563" s="96"/>
    </row>
    <row r="564" spans="2:75" x14ac:dyDescent="0.2">
      <c r="B564" s="101"/>
      <c r="I564" s="101"/>
      <c r="L564" s="101"/>
      <c r="M564" s="105"/>
      <c r="N564" s="256"/>
      <c r="O564" s="256"/>
      <c r="P564" s="256"/>
      <c r="Q564" s="256"/>
      <c r="R564" s="219"/>
      <c r="S564" s="219"/>
      <c r="T564" s="219"/>
      <c r="U564" s="219"/>
      <c r="V564" s="217"/>
      <c r="X564" s="106"/>
      <c r="Y564" s="217"/>
      <c r="Z564" s="217"/>
      <c r="AA564" s="217"/>
      <c r="AB564" s="94"/>
      <c r="AC564" s="217"/>
      <c r="AD564" s="217"/>
      <c r="AE564" s="217"/>
      <c r="AF564" s="217"/>
      <c r="AG564" s="217"/>
      <c r="AH564" s="217"/>
      <c r="AI564" s="94"/>
      <c r="AJ564" s="217"/>
      <c r="AK564" s="217"/>
      <c r="AL564" s="217"/>
      <c r="AM564" s="217"/>
      <c r="AN564" s="217"/>
      <c r="AO564" s="94"/>
      <c r="AP564" s="217"/>
      <c r="AQ564" s="217"/>
      <c r="AR564" s="217"/>
      <c r="AU564" s="217"/>
      <c r="AW564" s="217"/>
      <c r="AX564" s="217"/>
      <c r="BE564" s="94"/>
      <c r="BF564" s="217"/>
      <c r="BG564" s="94"/>
      <c r="BH564" s="94"/>
      <c r="BI564" s="217"/>
      <c r="BJ564" s="94"/>
      <c r="BK564" s="217"/>
      <c r="BL564" s="217"/>
      <c r="BQ564" s="96"/>
      <c r="BR564" s="96"/>
      <c r="BS564" s="96"/>
      <c r="BT564" s="96"/>
      <c r="BV564" s="96"/>
      <c r="BW564" s="96"/>
    </row>
    <row r="565" spans="2:75" x14ac:dyDescent="0.2">
      <c r="B565" s="101"/>
      <c r="I565" s="101"/>
      <c r="L565" s="101"/>
      <c r="M565" s="105"/>
      <c r="N565" s="256"/>
      <c r="O565" s="256"/>
      <c r="P565" s="256"/>
      <c r="Q565" s="256"/>
      <c r="R565" s="219"/>
      <c r="S565" s="219"/>
      <c r="T565" s="219"/>
      <c r="U565" s="219"/>
      <c r="V565" s="217"/>
      <c r="X565" s="106"/>
      <c r="Y565" s="217"/>
      <c r="Z565" s="217"/>
      <c r="AA565" s="217"/>
      <c r="AB565" s="94"/>
      <c r="AC565" s="217"/>
      <c r="AD565" s="217"/>
      <c r="AE565" s="217"/>
      <c r="AF565" s="217"/>
      <c r="AG565" s="217"/>
      <c r="AH565" s="217"/>
      <c r="AI565" s="94"/>
      <c r="AJ565" s="217"/>
      <c r="AK565" s="217"/>
      <c r="AL565" s="217"/>
      <c r="AM565" s="217"/>
      <c r="AN565" s="217"/>
      <c r="AO565" s="94"/>
      <c r="AP565" s="217"/>
      <c r="AQ565" s="217"/>
      <c r="AR565" s="217"/>
      <c r="AU565" s="217"/>
      <c r="AW565" s="217"/>
      <c r="AX565" s="217"/>
      <c r="BE565" s="94"/>
      <c r="BF565" s="217"/>
      <c r="BG565" s="94"/>
      <c r="BH565" s="94"/>
      <c r="BI565" s="217"/>
      <c r="BJ565" s="94"/>
      <c r="BK565" s="217"/>
      <c r="BL565" s="217"/>
      <c r="BQ565" s="96"/>
      <c r="BR565" s="96"/>
      <c r="BS565" s="96"/>
      <c r="BT565" s="96"/>
      <c r="BV565" s="96"/>
      <c r="BW565" s="96"/>
    </row>
    <row r="566" spans="2:75" x14ac:dyDescent="0.2">
      <c r="B566" s="101"/>
      <c r="I566" s="101"/>
      <c r="L566" s="101"/>
      <c r="M566" s="105"/>
      <c r="N566" s="256"/>
      <c r="O566" s="256"/>
      <c r="P566" s="256"/>
      <c r="Q566" s="256"/>
      <c r="R566" s="219"/>
      <c r="S566" s="219"/>
      <c r="T566" s="219"/>
      <c r="U566" s="219"/>
      <c r="V566" s="217"/>
      <c r="X566" s="106"/>
      <c r="Y566" s="217"/>
      <c r="Z566" s="217"/>
      <c r="AA566" s="217"/>
      <c r="AB566" s="94"/>
      <c r="AC566" s="217"/>
      <c r="AD566" s="217"/>
      <c r="AE566" s="217"/>
      <c r="AF566" s="217"/>
      <c r="AG566" s="217"/>
      <c r="AH566" s="217"/>
      <c r="AI566" s="94"/>
      <c r="AJ566" s="217"/>
      <c r="AK566" s="217"/>
      <c r="AL566" s="217"/>
      <c r="AM566" s="217"/>
      <c r="AN566" s="217"/>
      <c r="AO566" s="94"/>
      <c r="AP566" s="217"/>
      <c r="AQ566" s="217"/>
      <c r="AR566" s="217"/>
      <c r="AU566" s="217"/>
      <c r="AW566" s="217"/>
      <c r="AX566" s="217"/>
      <c r="BE566" s="94"/>
      <c r="BF566" s="217"/>
      <c r="BG566" s="94"/>
      <c r="BH566" s="94"/>
      <c r="BI566" s="217"/>
      <c r="BJ566" s="94"/>
      <c r="BK566" s="217"/>
      <c r="BL566" s="217"/>
      <c r="BQ566" s="96"/>
      <c r="BR566" s="96"/>
      <c r="BS566" s="96"/>
      <c r="BT566" s="96"/>
      <c r="BV566" s="96"/>
      <c r="BW566" s="96"/>
    </row>
    <row r="567" spans="2:75" x14ac:dyDescent="0.2">
      <c r="B567" s="101"/>
      <c r="I567" s="101"/>
      <c r="L567" s="101"/>
      <c r="M567" s="105"/>
      <c r="N567" s="256"/>
      <c r="O567" s="256"/>
      <c r="P567" s="256"/>
      <c r="Q567" s="256"/>
      <c r="R567" s="219"/>
      <c r="S567" s="219"/>
      <c r="T567" s="219"/>
      <c r="U567" s="219"/>
      <c r="V567" s="217"/>
      <c r="X567" s="106"/>
      <c r="Y567" s="217"/>
      <c r="Z567" s="217"/>
      <c r="AA567" s="217"/>
      <c r="AB567" s="94"/>
      <c r="AC567" s="217"/>
      <c r="AD567" s="217"/>
      <c r="AE567" s="217"/>
      <c r="AF567" s="217"/>
      <c r="AG567" s="217"/>
      <c r="AH567" s="217"/>
      <c r="AI567" s="94"/>
      <c r="AJ567" s="217"/>
      <c r="AK567" s="217"/>
      <c r="AL567" s="217"/>
      <c r="AM567" s="217"/>
      <c r="AN567" s="217"/>
      <c r="AO567" s="94"/>
      <c r="AP567" s="217"/>
      <c r="AQ567" s="217"/>
      <c r="AR567" s="217"/>
      <c r="AU567" s="217"/>
      <c r="AW567" s="217"/>
      <c r="AX567" s="217"/>
      <c r="BE567" s="94"/>
      <c r="BF567" s="217"/>
      <c r="BG567" s="94"/>
      <c r="BH567" s="94"/>
      <c r="BI567" s="217"/>
      <c r="BJ567" s="94"/>
      <c r="BK567" s="217"/>
      <c r="BL567" s="217"/>
      <c r="BQ567" s="96"/>
      <c r="BR567" s="96"/>
      <c r="BS567" s="96"/>
      <c r="BT567" s="96"/>
      <c r="BV567" s="96"/>
      <c r="BW567" s="96"/>
    </row>
    <row r="568" spans="2:75" x14ac:dyDescent="0.2">
      <c r="B568" s="101"/>
      <c r="I568" s="101"/>
      <c r="L568" s="101"/>
      <c r="M568" s="105"/>
      <c r="N568" s="256"/>
      <c r="O568" s="256"/>
      <c r="P568" s="256"/>
      <c r="Q568" s="256"/>
      <c r="R568" s="219"/>
      <c r="S568" s="219"/>
      <c r="T568" s="219"/>
      <c r="U568" s="219"/>
      <c r="V568" s="217"/>
      <c r="X568" s="106"/>
      <c r="Y568" s="217"/>
      <c r="Z568" s="217"/>
      <c r="AA568" s="217"/>
      <c r="AB568" s="94"/>
      <c r="AC568" s="217"/>
      <c r="AD568" s="217"/>
      <c r="AE568" s="217"/>
      <c r="AF568" s="217"/>
      <c r="AG568" s="217"/>
      <c r="AH568" s="217"/>
      <c r="AI568" s="94"/>
      <c r="AJ568" s="217"/>
      <c r="AK568" s="217"/>
      <c r="AL568" s="217"/>
      <c r="AM568" s="217"/>
      <c r="AN568" s="217"/>
      <c r="AO568" s="94"/>
      <c r="AP568" s="217"/>
      <c r="AQ568" s="217"/>
      <c r="AR568" s="217"/>
      <c r="AU568" s="217"/>
      <c r="AW568" s="217"/>
      <c r="AX568" s="217"/>
      <c r="BE568" s="94"/>
      <c r="BF568" s="217"/>
      <c r="BG568" s="94"/>
      <c r="BH568" s="94"/>
      <c r="BI568" s="217"/>
      <c r="BJ568" s="94"/>
      <c r="BK568" s="217"/>
      <c r="BL568" s="217"/>
      <c r="BQ568" s="96"/>
      <c r="BR568" s="96"/>
      <c r="BS568" s="96"/>
      <c r="BT568" s="96"/>
      <c r="BV568" s="96"/>
      <c r="BW568" s="96"/>
    </row>
    <row r="569" spans="2:75" x14ac:dyDescent="0.2">
      <c r="B569" s="101"/>
      <c r="I569" s="101"/>
      <c r="L569" s="101"/>
      <c r="M569" s="105"/>
      <c r="N569" s="256"/>
      <c r="O569" s="256"/>
      <c r="P569" s="256"/>
      <c r="Q569" s="256"/>
      <c r="R569" s="219"/>
      <c r="S569" s="219"/>
      <c r="T569" s="219"/>
      <c r="U569" s="219"/>
      <c r="V569" s="217"/>
      <c r="X569" s="106"/>
      <c r="Y569" s="217"/>
      <c r="Z569" s="217"/>
      <c r="AA569" s="217"/>
      <c r="AB569" s="94"/>
      <c r="AC569" s="217"/>
      <c r="AD569" s="217"/>
      <c r="AE569" s="217"/>
      <c r="AF569" s="217"/>
      <c r="AG569" s="217"/>
      <c r="AH569" s="217"/>
      <c r="AI569" s="94"/>
      <c r="AJ569" s="217"/>
      <c r="AK569" s="217"/>
      <c r="AL569" s="217"/>
      <c r="AM569" s="217"/>
      <c r="AN569" s="217"/>
      <c r="AO569" s="94"/>
      <c r="AP569" s="217"/>
      <c r="AQ569" s="217"/>
      <c r="AR569" s="217"/>
      <c r="AU569" s="217"/>
      <c r="AW569" s="217"/>
      <c r="AX569" s="217"/>
      <c r="BE569" s="94"/>
      <c r="BF569" s="217"/>
      <c r="BG569" s="94"/>
      <c r="BH569" s="94"/>
      <c r="BI569" s="217"/>
      <c r="BJ569" s="94"/>
      <c r="BK569" s="217"/>
      <c r="BL569" s="217"/>
      <c r="BQ569" s="96"/>
      <c r="BR569" s="96"/>
      <c r="BS569" s="96"/>
      <c r="BT569" s="96"/>
      <c r="BV569" s="96"/>
      <c r="BW569" s="96"/>
    </row>
    <row r="570" spans="2:75" x14ac:dyDescent="0.2">
      <c r="B570" s="101"/>
      <c r="I570" s="101"/>
      <c r="L570" s="101"/>
      <c r="M570" s="105"/>
      <c r="N570" s="256"/>
      <c r="O570" s="256"/>
      <c r="P570" s="256"/>
      <c r="Q570" s="256"/>
      <c r="R570" s="219"/>
      <c r="S570" s="219"/>
      <c r="T570" s="219"/>
      <c r="U570" s="219"/>
      <c r="V570" s="217"/>
      <c r="X570" s="106"/>
      <c r="Y570" s="217"/>
      <c r="Z570" s="217"/>
      <c r="AA570" s="217"/>
      <c r="AB570" s="94"/>
      <c r="AC570" s="217"/>
      <c r="AD570" s="217"/>
      <c r="AE570" s="217"/>
      <c r="AF570" s="217"/>
      <c r="AG570" s="217"/>
      <c r="AH570" s="217"/>
      <c r="AI570" s="94"/>
      <c r="AJ570" s="217"/>
      <c r="AK570" s="217"/>
      <c r="AL570" s="217"/>
      <c r="AM570" s="217"/>
      <c r="AN570" s="217"/>
      <c r="AO570" s="94"/>
      <c r="AP570" s="217"/>
      <c r="AQ570" s="217"/>
      <c r="AR570" s="217"/>
      <c r="AU570" s="217"/>
      <c r="AW570" s="217"/>
      <c r="AX570" s="217"/>
      <c r="BE570" s="94"/>
      <c r="BF570" s="217"/>
      <c r="BG570" s="94"/>
      <c r="BH570" s="94"/>
      <c r="BI570" s="217"/>
      <c r="BJ570" s="94"/>
      <c r="BK570" s="217"/>
      <c r="BL570" s="217"/>
      <c r="BQ570" s="96"/>
      <c r="BR570" s="96"/>
      <c r="BS570" s="96"/>
      <c r="BT570" s="96"/>
      <c r="BV570" s="96"/>
      <c r="BW570" s="96"/>
    </row>
    <row r="571" spans="2:75" x14ac:dyDescent="0.2">
      <c r="B571" s="101"/>
      <c r="I571" s="101"/>
      <c r="L571" s="101"/>
      <c r="M571" s="105"/>
      <c r="N571" s="256"/>
      <c r="O571" s="256"/>
      <c r="P571" s="256"/>
      <c r="Q571" s="256"/>
      <c r="R571" s="219"/>
      <c r="S571" s="219"/>
      <c r="T571" s="219"/>
      <c r="U571" s="219"/>
      <c r="V571" s="217"/>
      <c r="X571" s="106"/>
      <c r="Y571" s="217"/>
      <c r="Z571" s="217"/>
      <c r="AA571" s="217"/>
      <c r="AB571" s="94"/>
      <c r="AC571" s="217"/>
      <c r="AD571" s="217"/>
      <c r="AE571" s="217"/>
      <c r="AF571" s="217"/>
      <c r="AG571" s="217"/>
      <c r="AH571" s="217"/>
      <c r="AI571" s="94"/>
      <c r="AJ571" s="217"/>
      <c r="AK571" s="217"/>
      <c r="AL571" s="217"/>
      <c r="AM571" s="217"/>
      <c r="AN571" s="217"/>
      <c r="AO571" s="94"/>
      <c r="AP571" s="217"/>
      <c r="AQ571" s="217"/>
      <c r="AR571" s="217"/>
      <c r="AU571" s="217"/>
      <c r="AW571" s="217"/>
      <c r="AX571" s="217"/>
      <c r="BE571" s="94"/>
      <c r="BF571" s="217"/>
      <c r="BG571" s="94"/>
      <c r="BH571" s="94"/>
      <c r="BI571" s="217"/>
      <c r="BJ571" s="94"/>
      <c r="BK571" s="217"/>
      <c r="BL571" s="217"/>
      <c r="BQ571" s="96"/>
      <c r="BR571" s="96"/>
      <c r="BS571" s="96"/>
      <c r="BT571" s="96"/>
      <c r="BV571" s="96"/>
      <c r="BW571" s="96"/>
    </row>
    <row r="572" spans="2:75" x14ac:dyDescent="0.2">
      <c r="B572" s="101"/>
      <c r="I572" s="101"/>
      <c r="L572" s="101"/>
      <c r="M572" s="105"/>
      <c r="N572" s="256"/>
      <c r="O572" s="256"/>
      <c r="P572" s="256"/>
      <c r="Q572" s="256"/>
      <c r="R572" s="219"/>
      <c r="S572" s="219"/>
      <c r="T572" s="219"/>
      <c r="U572" s="219"/>
      <c r="V572" s="217"/>
      <c r="X572" s="106"/>
      <c r="Y572" s="217"/>
      <c r="Z572" s="217"/>
      <c r="AA572" s="217"/>
      <c r="AB572" s="94"/>
      <c r="AC572" s="217"/>
      <c r="AD572" s="217"/>
      <c r="AE572" s="217"/>
      <c r="AF572" s="217"/>
      <c r="AG572" s="217"/>
      <c r="AH572" s="217"/>
      <c r="AI572" s="94"/>
      <c r="AJ572" s="217"/>
      <c r="AK572" s="217"/>
      <c r="AL572" s="217"/>
      <c r="AM572" s="217"/>
      <c r="AN572" s="217"/>
      <c r="AO572" s="94"/>
      <c r="AP572" s="217"/>
      <c r="AQ572" s="217"/>
      <c r="AR572" s="217"/>
      <c r="AU572" s="217"/>
      <c r="AW572" s="217"/>
      <c r="AX572" s="217"/>
      <c r="BE572" s="94"/>
      <c r="BF572" s="217"/>
      <c r="BG572" s="94"/>
      <c r="BH572" s="94"/>
      <c r="BI572" s="217"/>
      <c r="BJ572" s="94"/>
      <c r="BK572" s="217"/>
      <c r="BL572" s="217"/>
      <c r="BQ572" s="96"/>
      <c r="BR572" s="96"/>
      <c r="BS572" s="96"/>
      <c r="BT572" s="96"/>
      <c r="BV572" s="96"/>
      <c r="BW572" s="96"/>
    </row>
    <row r="573" spans="2:75" x14ac:dyDescent="0.2">
      <c r="B573" s="101"/>
      <c r="I573" s="101"/>
      <c r="L573" s="101"/>
      <c r="M573" s="105"/>
      <c r="N573" s="256"/>
      <c r="O573" s="256"/>
      <c r="P573" s="256"/>
      <c r="Q573" s="256"/>
      <c r="R573" s="219"/>
      <c r="S573" s="219"/>
      <c r="T573" s="219"/>
      <c r="U573" s="219"/>
      <c r="V573" s="217"/>
      <c r="X573" s="106"/>
      <c r="Y573" s="217"/>
      <c r="Z573" s="217"/>
      <c r="AA573" s="217"/>
      <c r="AB573" s="94"/>
      <c r="AC573" s="217"/>
      <c r="AD573" s="217"/>
      <c r="AE573" s="217"/>
      <c r="AF573" s="217"/>
      <c r="AG573" s="217"/>
      <c r="AH573" s="217"/>
      <c r="AI573" s="94"/>
      <c r="AJ573" s="217"/>
      <c r="AK573" s="217"/>
      <c r="AL573" s="217"/>
      <c r="AM573" s="217"/>
      <c r="AN573" s="217"/>
      <c r="AO573" s="94"/>
      <c r="AP573" s="217"/>
      <c r="AQ573" s="217"/>
      <c r="AR573" s="217"/>
      <c r="AU573" s="217"/>
      <c r="AW573" s="217"/>
      <c r="AX573" s="217"/>
      <c r="BE573" s="94"/>
      <c r="BF573" s="217"/>
      <c r="BG573" s="94"/>
      <c r="BH573" s="94"/>
      <c r="BI573" s="217"/>
      <c r="BJ573" s="94"/>
      <c r="BK573" s="217"/>
      <c r="BL573" s="217"/>
      <c r="BQ573" s="96"/>
      <c r="BR573" s="96"/>
      <c r="BS573" s="96"/>
      <c r="BT573" s="96"/>
      <c r="BV573" s="96"/>
      <c r="BW573" s="96"/>
    </row>
    <row r="574" spans="2:75" x14ac:dyDescent="0.2">
      <c r="B574" s="101"/>
      <c r="I574" s="101"/>
      <c r="L574" s="101"/>
      <c r="M574" s="105"/>
      <c r="N574" s="256"/>
      <c r="O574" s="256"/>
      <c r="P574" s="256"/>
      <c r="Q574" s="256"/>
      <c r="R574" s="219"/>
      <c r="S574" s="219"/>
      <c r="T574" s="219"/>
      <c r="U574" s="219"/>
      <c r="V574" s="217"/>
      <c r="X574" s="106"/>
      <c r="Y574" s="217"/>
      <c r="Z574" s="217"/>
      <c r="AA574" s="217"/>
      <c r="AB574" s="94"/>
      <c r="AC574" s="217"/>
      <c r="AD574" s="217"/>
      <c r="AE574" s="217"/>
      <c r="AF574" s="217"/>
      <c r="AG574" s="217"/>
      <c r="AH574" s="217"/>
      <c r="AI574" s="94"/>
      <c r="AJ574" s="217"/>
      <c r="AK574" s="217"/>
      <c r="AL574" s="217"/>
      <c r="AM574" s="217"/>
      <c r="AN574" s="217"/>
      <c r="AO574" s="94"/>
      <c r="AP574" s="217"/>
      <c r="AQ574" s="217"/>
      <c r="AR574" s="217"/>
      <c r="AU574" s="217"/>
      <c r="AW574" s="217"/>
      <c r="AX574" s="217"/>
      <c r="BE574" s="94"/>
      <c r="BF574" s="217"/>
      <c r="BG574" s="94"/>
      <c r="BH574" s="94"/>
      <c r="BI574" s="217"/>
      <c r="BJ574" s="94"/>
      <c r="BK574" s="217"/>
      <c r="BL574" s="217"/>
      <c r="BQ574" s="96"/>
      <c r="BR574" s="96"/>
      <c r="BS574" s="96"/>
      <c r="BT574" s="96"/>
      <c r="BV574" s="96"/>
      <c r="BW574" s="96"/>
    </row>
    <row r="575" spans="2:75" x14ac:dyDescent="0.2">
      <c r="B575" s="101"/>
      <c r="I575" s="101"/>
      <c r="L575" s="101"/>
      <c r="M575" s="105"/>
      <c r="N575" s="256"/>
      <c r="O575" s="256"/>
      <c r="P575" s="256"/>
      <c r="Q575" s="256"/>
      <c r="R575" s="219"/>
      <c r="S575" s="219"/>
      <c r="T575" s="219"/>
      <c r="U575" s="219"/>
      <c r="V575" s="217"/>
      <c r="X575" s="106"/>
      <c r="Y575" s="217"/>
      <c r="Z575" s="217"/>
      <c r="AA575" s="217"/>
      <c r="AB575" s="94"/>
      <c r="AC575" s="217"/>
      <c r="AD575" s="217"/>
      <c r="AE575" s="217"/>
      <c r="AF575" s="217"/>
      <c r="AG575" s="217"/>
      <c r="AH575" s="217"/>
      <c r="AI575" s="94"/>
      <c r="AJ575" s="217"/>
      <c r="AK575" s="217"/>
      <c r="AL575" s="217"/>
      <c r="AM575" s="217"/>
      <c r="AN575" s="217"/>
      <c r="AO575" s="94"/>
      <c r="AP575" s="217"/>
      <c r="AQ575" s="217"/>
      <c r="AR575" s="217"/>
      <c r="AU575" s="217"/>
      <c r="AW575" s="217"/>
      <c r="AX575" s="217"/>
      <c r="BE575" s="94"/>
      <c r="BF575" s="217"/>
      <c r="BG575" s="94"/>
      <c r="BH575" s="94"/>
      <c r="BI575" s="217"/>
      <c r="BJ575" s="94"/>
      <c r="BK575" s="217"/>
      <c r="BL575" s="217"/>
      <c r="BQ575" s="96"/>
      <c r="BR575" s="96"/>
      <c r="BS575" s="96"/>
      <c r="BT575" s="96"/>
      <c r="BV575" s="96"/>
      <c r="BW575" s="96"/>
    </row>
    <row r="576" spans="2:75" x14ac:dyDescent="0.2">
      <c r="B576" s="101"/>
      <c r="I576" s="101"/>
      <c r="L576" s="101"/>
      <c r="M576" s="105"/>
      <c r="N576" s="256"/>
      <c r="O576" s="256"/>
      <c r="P576" s="256"/>
      <c r="Q576" s="256"/>
      <c r="R576" s="219"/>
      <c r="S576" s="219"/>
      <c r="T576" s="219"/>
      <c r="U576" s="219"/>
      <c r="V576" s="217"/>
      <c r="X576" s="106"/>
      <c r="Y576" s="217"/>
      <c r="Z576" s="217"/>
      <c r="AA576" s="217"/>
      <c r="AB576" s="94"/>
      <c r="AC576" s="217"/>
      <c r="AD576" s="217"/>
      <c r="AE576" s="217"/>
      <c r="AF576" s="217"/>
      <c r="AG576" s="217"/>
      <c r="AH576" s="217"/>
      <c r="AI576" s="94"/>
      <c r="AJ576" s="217"/>
      <c r="AK576" s="217"/>
      <c r="AL576" s="217"/>
      <c r="AM576" s="217"/>
      <c r="AN576" s="217"/>
      <c r="AO576" s="94"/>
      <c r="AP576" s="217"/>
      <c r="AQ576" s="217"/>
      <c r="AR576" s="217"/>
      <c r="AU576" s="217"/>
      <c r="AW576" s="217"/>
      <c r="AX576" s="217"/>
      <c r="BE576" s="94"/>
      <c r="BF576" s="217"/>
      <c r="BG576" s="94"/>
      <c r="BH576" s="94"/>
      <c r="BI576" s="217"/>
      <c r="BJ576" s="94"/>
      <c r="BK576" s="217"/>
      <c r="BL576" s="217"/>
      <c r="BQ576" s="96"/>
      <c r="BR576" s="96"/>
      <c r="BS576" s="96"/>
      <c r="BT576" s="96"/>
      <c r="BV576" s="96"/>
      <c r="BW576" s="96"/>
    </row>
    <row r="577" spans="2:75" x14ac:dyDescent="0.2">
      <c r="B577" s="101"/>
      <c r="I577" s="101"/>
      <c r="L577" s="101"/>
      <c r="M577" s="105"/>
      <c r="N577" s="256"/>
      <c r="O577" s="256"/>
      <c r="P577" s="256"/>
      <c r="Q577" s="256"/>
      <c r="R577" s="219"/>
      <c r="S577" s="219"/>
      <c r="T577" s="219"/>
      <c r="U577" s="219"/>
      <c r="V577" s="217"/>
      <c r="X577" s="106"/>
      <c r="Y577" s="217"/>
      <c r="Z577" s="217"/>
      <c r="AA577" s="217"/>
      <c r="AB577" s="94"/>
      <c r="AC577" s="217"/>
      <c r="AD577" s="217"/>
      <c r="AE577" s="217"/>
      <c r="AF577" s="217"/>
      <c r="AG577" s="217"/>
      <c r="AH577" s="217"/>
      <c r="AI577" s="94"/>
      <c r="AJ577" s="217"/>
      <c r="AK577" s="217"/>
      <c r="AL577" s="217"/>
      <c r="AM577" s="217"/>
      <c r="AN577" s="217"/>
      <c r="AO577" s="94"/>
      <c r="AP577" s="217"/>
      <c r="AQ577" s="217"/>
      <c r="AR577" s="217"/>
      <c r="AU577" s="217"/>
      <c r="AW577" s="217"/>
      <c r="AX577" s="217"/>
      <c r="BE577" s="94"/>
      <c r="BF577" s="217"/>
      <c r="BG577" s="94"/>
      <c r="BH577" s="94"/>
      <c r="BI577" s="217"/>
      <c r="BJ577" s="94"/>
      <c r="BK577" s="217"/>
      <c r="BL577" s="217"/>
      <c r="BQ577" s="96"/>
      <c r="BR577" s="96"/>
      <c r="BS577" s="96"/>
      <c r="BT577" s="96"/>
      <c r="BV577" s="96"/>
      <c r="BW577" s="96"/>
    </row>
    <row r="578" spans="2:75" x14ac:dyDescent="0.2">
      <c r="B578" s="101"/>
      <c r="I578" s="101"/>
      <c r="L578" s="101"/>
      <c r="M578" s="105"/>
      <c r="N578" s="256"/>
      <c r="O578" s="256"/>
      <c r="P578" s="256"/>
      <c r="Q578" s="256"/>
      <c r="R578" s="219"/>
      <c r="S578" s="219"/>
      <c r="T578" s="219"/>
      <c r="U578" s="219"/>
      <c r="V578" s="217"/>
      <c r="X578" s="106"/>
      <c r="Y578" s="217"/>
      <c r="Z578" s="217"/>
      <c r="AA578" s="217"/>
      <c r="AB578" s="94"/>
      <c r="AC578" s="217"/>
      <c r="AD578" s="217"/>
      <c r="AE578" s="217"/>
      <c r="AF578" s="217"/>
      <c r="AG578" s="217"/>
      <c r="AH578" s="217"/>
      <c r="AI578" s="94"/>
      <c r="AJ578" s="217"/>
      <c r="AK578" s="217"/>
      <c r="AL578" s="217"/>
      <c r="AM578" s="217"/>
      <c r="AN578" s="217"/>
      <c r="AO578" s="94"/>
      <c r="AP578" s="217"/>
      <c r="AQ578" s="217"/>
      <c r="AR578" s="217"/>
      <c r="AU578" s="217"/>
      <c r="AW578" s="217"/>
      <c r="AX578" s="217"/>
      <c r="BE578" s="94"/>
      <c r="BF578" s="217"/>
      <c r="BG578" s="94"/>
      <c r="BH578" s="94"/>
      <c r="BI578" s="217"/>
      <c r="BJ578" s="94"/>
      <c r="BK578" s="217"/>
      <c r="BL578" s="217"/>
      <c r="BQ578" s="96"/>
      <c r="BR578" s="96"/>
      <c r="BS578" s="96"/>
      <c r="BT578" s="96"/>
      <c r="BV578" s="96"/>
      <c r="BW578" s="96"/>
    </row>
    <row r="579" spans="2:75" x14ac:dyDescent="0.2">
      <c r="B579" s="101"/>
      <c r="I579" s="101"/>
      <c r="L579" s="101"/>
      <c r="M579" s="105"/>
      <c r="N579" s="256"/>
      <c r="O579" s="256"/>
      <c r="P579" s="256"/>
      <c r="Q579" s="256"/>
      <c r="R579" s="219"/>
      <c r="S579" s="219"/>
      <c r="T579" s="219"/>
      <c r="U579" s="219"/>
      <c r="V579" s="217"/>
      <c r="X579" s="106"/>
      <c r="Y579" s="217"/>
      <c r="Z579" s="217"/>
      <c r="AA579" s="217"/>
      <c r="AB579" s="94"/>
      <c r="AC579" s="217"/>
      <c r="AD579" s="217"/>
      <c r="AE579" s="217"/>
      <c r="AF579" s="217"/>
      <c r="AG579" s="217"/>
      <c r="AH579" s="217"/>
      <c r="AI579" s="94"/>
      <c r="AJ579" s="217"/>
      <c r="AK579" s="217"/>
      <c r="AL579" s="217"/>
      <c r="AM579" s="217"/>
      <c r="AN579" s="217"/>
      <c r="AO579" s="94"/>
      <c r="AP579" s="217"/>
      <c r="AQ579" s="217"/>
      <c r="AR579" s="217"/>
      <c r="AU579" s="217"/>
      <c r="AW579" s="217"/>
      <c r="AX579" s="217"/>
      <c r="BE579" s="94"/>
      <c r="BF579" s="217"/>
      <c r="BG579" s="94"/>
      <c r="BH579" s="94"/>
      <c r="BI579" s="217"/>
      <c r="BJ579" s="94"/>
      <c r="BK579" s="217"/>
      <c r="BL579" s="217"/>
      <c r="BQ579" s="96"/>
      <c r="BR579" s="96"/>
      <c r="BS579" s="96"/>
      <c r="BT579" s="96"/>
      <c r="BV579" s="96"/>
      <c r="BW579" s="96"/>
    </row>
    <row r="580" spans="2:75" x14ac:dyDescent="0.2">
      <c r="B580" s="101"/>
      <c r="I580" s="101"/>
      <c r="L580" s="101"/>
      <c r="M580" s="105"/>
      <c r="N580" s="256"/>
      <c r="O580" s="256"/>
      <c r="P580" s="256"/>
      <c r="Q580" s="256"/>
      <c r="R580" s="219"/>
      <c r="S580" s="219"/>
      <c r="T580" s="219"/>
      <c r="U580" s="219"/>
      <c r="V580" s="217"/>
      <c r="X580" s="106"/>
      <c r="Y580" s="217"/>
      <c r="Z580" s="217"/>
      <c r="AA580" s="217"/>
      <c r="AB580" s="94"/>
      <c r="AC580" s="217"/>
      <c r="AD580" s="217"/>
      <c r="AE580" s="217"/>
      <c r="AF580" s="217"/>
      <c r="AG580" s="217"/>
      <c r="AH580" s="217"/>
      <c r="AI580" s="94"/>
      <c r="AJ580" s="217"/>
      <c r="AK580" s="217"/>
      <c r="AL580" s="217"/>
      <c r="AM580" s="217"/>
      <c r="AN580" s="217"/>
      <c r="AO580" s="94"/>
      <c r="AP580" s="217"/>
      <c r="AQ580" s="217"/>
      <c r="AR580" s="217"/>
      <c r="AU580" s="217"/>
      <c r="AW580" s="217"/>
      <c r="AX580" s="217"/>
      <c r="BE580" s="94"/>
      <c r="BF580" s="217"/>
      <c r="BG580" s="94"/>
      <c r="BH580" s="94"/>
      <c r="BI580" s="217"/>
      <c r="BJ580" s="94"/>
      <c r="BK580" s="217"/>
      <c r="BL580" s="217"/>
      <c r="BQ580" s="96"/>
      <c r="BR580" s="96"/>
      <c r="BS580" s="96"/>
      <c r="BT580" s="96"/>
      <c r="BV580" s="96"/>
      <c r="BW580" s="96"/>
    </row>
    <row r="581" spans="2:75" x14ac:dyDescent="0.2">
      <c r="B581" s="101"/>
      <c r="I581" s="101"/>
      <c r="L581" s="101"/>
      <c r="M581" s="105"/>
      <c r="N581" s="256"/>
      <c r="O581" s="256"/>
      <c r="P581" s="256"/>
      <c r="Q581" s="256"/>
      <c r="R581" s="219"/>
      <c r="S581" s="219"/>
      <c r="T581" s="219"/>
      <c r="U581" s="219"/>
      <c r="V581" s="217"/>
      <c r="X581" s="106"/>
      <c r="Y581" s="217"/>
      <c r="Z581" s="217"/>
      <c r="AA581" s="217"/>
      <c r="AB581" s="94"/>
      <c r="AC581" s="217"/>
      <c r="AD581" s="217"/>
      <c r="AE581" s="217"/>
      <c r="AF581" s="217"/>
      <c r="AG581" s="217"/>
      <c r="AH581" s="217"/>
      <c r="AI581" s="94"/>
      <c r="AJ581" s="217"/>
      <c r="AK581" s="217"/>
      <c r="AL581" s="217"/>
      <c r="AM581" s="217"/>
      <c r="AN581" s="217"/>
      <c r="AO581" s="94"/>
      <c r="AP581" s="217"/>
      <c r="AQ581" s="217"/>
      <c r="AR581" s="217"/>
      <c r="AU581" s="217"/>
      <c r="AW581" s="217"/>
      <c r="AX581" s="217"/>
      <c r="BE581" s="94"/>
      <c r="BF581" s="217"/>
      <c r="BG581" s="94"/>
      <c r="BH581" s="94"/>
      <c r="BI581" s="217"/>
      <c r="BJ581" s="94"/>
      <c r="BK581" s="217"/>
      <c r="BL581" s="217"/>
      <c r="BQ581" s="96"/>
      <c r="BR581" s="96"/>
      <c r="BS581" s="96"/>
      <c r="BT581" s="96"/>
      <c r="BV581" s="96"/>
      <c r="BW581" s="96"/>
    </row>
    <row r="582" spans="2:75" x14ac:dyDescent="0.2">
      <c r="B582" s="101"/>
      <c r="I582" s="101"/>
      <c r="L582" s="101"/>
      <c r="M582" s="105"/>
      <c r="N582" s="256"/>
      <c r="O582" s="256"/>
      <c r="P582" s="256"/>
      <c r="Q582" s="256"/>
      <c r="R582" s="219"/>
      <c r="S582" s="219"/>
      <c r="T582" s="219"/>
      <c r="U582" s="219"/>
      <c r="V582" s="217"/>
      <c r="X582" s="106"/>
      <c r="Y582" s="217"/>
      <c r="Z582" s="217"/>
      <c r="AA582" s="217"/>
      <c r="AB582" s="94"/>
      <c r="AC582" s="217"/>
      <c r="AD582" s="217"/>
      <c r="AE582" s="217"/>
      <c r="AF582" s="217"/>
      <c r="AG582" s="217"/>
      <c r="AH582" s="217"/>
      <c r="AI582" s="94"/>
      <c r="AJ582" s="217"/>
      <c r="AK582" s="217"/>
      <c r="AL582" s="217"/>
      <c r="AM582" s="217"/>
      <c r="AN582" s="217"/>
      <c r="AO582" s="94"/>
      <c r="AP582" s="217"/>
      <c r="AQ582" s="217"/>
      <c r="AR582" s="217"/>
      <c r="AU582" s="217"/>
      <c r="AW582" s="217"/>
      <c r="AX582" s="217"/>
      <c r="BE582" s="94"/>
      <c r="BF582" s="217"/>
      <c r="BG582" s="94"/>
      <c r="BH582" s="94"/>
      <c r="BI582" s="217"/>
      <c r="BJ582" s="94"/>
      <c r="BK582" s="217"/>
      <c r="BL582" s="217"/>
      <c r="BQ582" s="96"/>
      <c r="BR582" s="96"/>
      <c r="BS582" s="96"/>
      <c r="BT582" s="96"/>
      <c r="BV582" s="96"/>
      <c r="BW582" s="96"/>
    </row>
    <row r="583" spans="2:75" x14ac:dyDescent="0.2">
      <c r="B583" s="101"/>
      <c r="I583" s="101"/>
      <c r="L583" s="101"/>
      <c r="M583" s="105"/>
      <c r="N583" s="256"/>
      <c r="O583" s="256"/>
      <c r="P583" s="256"/>
      <c r="Q583" s="256"/>
      <c r="R583" s="219"/>
      <c r="S583" s="219"/>
      <c r="T583" s="219"/>
      <c r="U583" s="219"/>
      <c r="V583" s="217"/>
      <c r="X583" s="106"/>
      <c r="Y583" s="217"/>
      <c r="Z583" s="217"/>
      <c r="AA583" s="217"/>
      <c r="AB583" s="94"/>
      <c r="AC583" s="217"/>
      <c r="AD583" s="217"/>
      <c r="AE583" s="217"/>
      <c r="AF583" s="217"/>
      <c r="AG583" s="217"/>
      <c r="AH583" s="217"/>
      <c r="AI583" s="94"/>
      <c r="AJ583" s="217"/>
      <c r="AK583" s="217"/>
      <c r="AL583" s="217"/>
      <c r="AM583" s="217"/>
      <c r="AN583" s="217"/>
      <c r="AO583" s="94"/>
      <c r="AP583" s="217"/>
      <c r="AQ583" s="217"/>
      <c r="AR583" s="217"/>
      <c r="AU583" s="217"/>
      <c r="AW583" s="217"/>
      <c r="AX583" s="217"/>
      <c r="BE583" s="94"/>
      <c r="BF583" s="217"/>
      <c r="BG583" s="94"/>
      <c r="BH583" s="94"/>
      <c r="BI583" s="217"/>
      <c r="BJ583" s="94"/>
      <c r="BK583" s="217"/>
      <c r="BL583" s="217"/>
      <c r="BQ583" s="96"/>
      <c r="BR583" s="96"/>
      <c r="BS583" s="96"/>
      <c r="BT583" s="96"/>
      <c r="BV583" s="96"/>
      <c r="BW583" s="96"/>
    </row>
    <row r="584" spans="2:75" x14ac:dyDescent="0.2">
      <c r="B584" s="101"/>
      <c r="I584" s="101"/>
      <c r="L584" s="101"/>
      <c r="M584" s="105"/>
      <c r="N584" s="256"/>
      <c r="O584" s="256"/>
      <c r="P584" s="256"/>
      <c r="Q584" s="256"/>
      <c r="R584" s="219"/>
      <c r="S584" s="219"/>
      <c r="T584" s="219"/>
      <c r="U584" s="219"/>
      <c r="V584" s="217"/>
      <c r="X584" s="106"/>
      <c r="Y584" s="217"/>
      <c r="Z584" s="217"/>
      <c r="AA584" s="217"/>
      <c r="AB584" s="94"/>
      <c r="AC584" s="217"/>
      <c r="AD584" s="217"/>
      <c r="AE584" s="217"/>
      <c r="AF584" s="217"/>
      <c r="AG584" s="217"/>
      <c r="AH584" s="217"/>
      <c r="AI584" s="94"/>
      <c r="AJ584" s="217"/>
      <c r="AK584" s="217"/>
      <c r="AL584" s="217"/>
      <c r="AM584" s="217"/>
      <c r="AN584" s="217"/>
      <c r="AO584" s="94"/>
      <c r="AP584" s="217"/>
      <c r="AQ584" s="217"/>
      <c r="AR584" s="217"/>
      <c r="AU584" s="217"/>
      <c r="AW584" s="217"/>
      <c r="AX584" s="217"/>
      <c r="BE584" s="94"/>
      <c r="BF584" s="217"/>
      <c r="BG584" s="94"/>
      <c r="BH584" s="94"/>
      <c r="BI584" s="217"/>
      <c r="BJ584" s="94"/>
      <c r="BK584" s="217"/>
      <c r="BL584" s="217"/>
      <c r="BQ584" s="96"/>
      <c r="BR584" s="96"/>
      <c r="BS584" s="96"/>
      <c r="BT584" s="96"/>
      <c r="BV584" s="96"/>
      <c r="BW584" s="96"/>
    </row>
    <row r="585" spans="2:75" x14ac:dyDescent="0.2">
      <c r="B585" s="101"/>
      <c r="I585" s="101"/>
      <c r="L585" s="101"/>
      <c r="M585" s="105"/>
      <c r="N585" s="256"/>
      <c r="O585" s="256"/>
      <c r="P585" s="256"/>
      <c r="Q585" s="256"/>
      <c r="R585" s="219"/>
      <c r="S585" s="219"/>
      <c r="T585" s="219"/>
      <c r="U585" s="219"/>
      <c r="V585" s="217"/>
      <c r="X585" s="106"/>
      <c r="Y585" s="217"/>
      <c r="Z585" s="217"/>
      <c r="AA585" s="217"/>
      <c r="AB585" s="94"/>
      <c r="AC585" s="217"/>
      <c r="AD585" s="217"/>
      <c r="AE585" s="217"/>
      <c r="AF585" s="217"/>
      <c r="AG585" s="217"/>
      <c r="AH585" s="217"/>
      <c r="AI585" s="94"/>
      <c r="AJ585" s="217"/>
      <c r="AK585" s="217"/>
      <c r="AL585" s="217"/>
      <c r="AM585" s="217"/>
      <c r="AN585" s="217"/>
      <c r="AO585" s="94"/>
      <c r="AP585" s="217"/>
      <c r="AQ585" s="217"/>
      <c r="AR585" s="217"/>
      <c r="AU585" s="217"/>
      <c r="AW585" s="217"/>
      <c r="AX585" s="217"/>
      <c r="BE585" s="94"/>
      <c r="BF585" s="217"/>
      <c r="BG585" s="94"/>
      <c r="BH585" s="94"/>
      <c r="BI585" s="217"/>
      <c r="BJ585" s="94"/>
      <c r="BK585" s="217"/>
      <c r="BL585" s="217"/>
      <c r="BQ585" s="96"/>
      <c r="BR585" s="96"/>
      <c r="BS585" s="96"/>
      <c r="BT585" s="96"/>
      <c r="BV585" s="96"/>
      <c r="BW585" s="96"/>
    </row>
    <row r="586" spans="2:75" x14ac:dyDescent="0.2">
      <c r="B586" s="101"/>
      <c r="I586" s="101"/>
      <c r="L586" s="101"/>
      <c r="M586" s="105"/>
      <c r="N586" s="256"/>
      <c r="O586" s="256"/>
      <c r="P586" s="256"/>
      <c r="Q586" s="256"/>
      <c r="R586" s="219"/>
      <c r="S586" s="219"/>
      <c r="T586" s="219"/>
      <c r="U586" s="219"/>
      <c r="V586" s="217"/>
      <c r="X586" s="106"/>
      <c r="Y586" s="217"/>
      <c r="Z586" s="217"/>
      <c r="AA586" s="217"/>
      <c r="AB586" s="94"/>
      <c r="AC586" s="217"/>
      <c r="AD586" s="217"/>
      <c r="AE586" s="217"/>
      <c r="AF586" s="217"/>
      <c r="AG586" s="217"/>
      <c r="AH586" s="217"/>
      <c r="AI586" s="94"/>
      <c r="AJ586" s="217"/>
      <c r="AK586" s="217"/>
      <c r="AL586" s="217"/>
      <c r="AM586" s="217"/>
      <c r="AN586" s="217"/>
      <c r="AO586" s="94"/>
      <c r="AP586" s="217"/>
      <c r="AQ586" s="217"/>
      <c r="AR586" s="217"/>
      <c r="AU586" s="217"/>
      <c r="AW586" s="217"/>
      <c r="AX586" s="217"/>
      <c r="BE586" s="94"/>
      <c r="BF586" s="217"/>
      <c r="BG586" s="94"/>
      <c r="BH586" s="94"/>
      <c r="BI586" s="217"/>
      <c r="BJ586" s="94"/>
      <c r="BK586" s="217"/>
      <c r="BL586" s="217"/>
      <c r="BQ586" s="96"/>
      <c r="BR586" s="96"/>
      <c r="BS586" s="96"/>
      <c r="BT586" s="96"/>
      <c r="BV586" s="96"/>
      <c r="BW586" s="96"/>
    </row>
    <row r="587" spans="2:75" x14ac:dyDescent="0.2">
      <c r="B587" s="101"/>
      <c r="I587" s="101"/>
      <c r="L587" s="101"/>
      <c r="M587" s="105"/>
      <c r="N587" s="256"/>
      <c r="O587" s="256"/>
      <c r="P587" s="256"/>
      <c r="Q587" s="256"/>
      <c r="R587" s="219"/>
      <c r="S587" s="219"/>
      <c r="T587" s="219"/>
      <c r="U587" s="219"/>
      <c r="V587" s="217"/>
      <c r="X587" s="106"/>
      <c r="Y587" s="217"/>
      <c r="Z587" s="217"/>
      <c r="AA587" s="217"/>
      <c r="AB587" s="94"/>
      <c r="AC587" s="217"/>
      <c r="AD587" s="217"/>
      <c r="AE587" s="217"/>
      <c r="AF587" s="217"/>
      <c r="AG587" s="217"/>
      <c r="AH587" s="217"/>
      <c r="AI587" s="94"/>
      <c r="AJ587" s="217"/>
      <c r="AK587" s="217"/>
      <c r="AL587" s="217"/>
      <c r="AM587" s="217"/>
      <c r="AN587" s="217"/>
      <c r="AO587" s="94"/>
      <c r="AP587" s="217"/>
      <c r="AQ587" s="217"/>
      <c r="AR587" s="217"/>
      <c r="AU587" s="217"/>
      <c r="AW587" s="217"/>
      <c r="AX587" s="217"/>
      <c r="BE587" s="94"/>
      <c r="BF587" s="217"/>
      <c r="BG587" s="94"/>
      <c r="BH587" s="94"/>
      <c r="BI587" s="217"/>
      <c r="BJ587" s="94"/>
      <c r="BK587" s="217"/>
      <c r="BL587" s="217"/>
      <c r="BQ587" s="96"/>
      <c r="BR587" s="96"/>
      <c r="BS587" s="96"/>
      <c r="BT587" s="96"/>
      <c r="BV587" s="96"/>
      <c r="BW587" s="96"/>
    </row>
    <row r="588" spans="2:75" x14ac:dyDescent="0.2">
      <c r="B588" s="101"/>
      <c r="I588" s="101"/>
      <c r="L588" s="101"/>
      <c r="M588" s="105"/>
      <c r="N588" s="256"/>
      <c r="O588" s="256"/>
      <c r="P588" s="256"/>
      <c r="Q588" s="256"/>
      <c r="R588" s="219"/>
      <c r="S588" s="219"/>
      <c r="T588" s="219"/>
      <c r="U588" s="219"/>
      <c r="V588" s="217"/>
      <c r="X588" s="106"/>
      <c r="Y588" s="217"/>
      <c r="Z588" s="217"/>
      <c r="AA588" s="217"/>
      <c r="AB588" s="94"/>
      <c r="AC588" s="217"/>
      <c r="AD588" s="217"/>
      <c r="AE588" s="217"/>
      <c r="AF588" s="217"/>
      <c r="AG588" s="217"/>
      <c r="AH588" s="217"/>
      <c r="AI588" s="94"/>
      <c r="AJ588" s="217"/>
      <c r="AK588" s="217"/>
      <c r="AL588" s="217"/>
      <c r="AM588" s="217"/>
      <c r="AN588" s="217"/>
      <c r="AO588" s="94"/>
      <c r="AP588" s="217"/>
      <c r="AQ588" s="217"/>
      <c r="AR588" s="217"/>
      <c r="AU588" s="217"/>
      <c r="AW588" s="217"/>
      <c r="AX588" s="217"/>
      <c r="BE588" s="94"/>
      <c r="BF588" s="217"/>
      <c r="BG588" s="94"/>
      <c r="BH588" s="94"/>
      <c r="BI588" s="217"/>
      <c r="BJ588" s="94"/>
      <c r="BK588" s="217"/>
      <c r="BL588" s="217"/>
      <c r="BQ588" s="96"/>
      <c r="BR588" s="96"/>
      <c r="BS588" s="96"/>
      <c r="BT588" s="96"/>
      <c r="BV588" s="96"/>
      <c r="BW588" s="96"/>
    </row>
    <row r="589" spans="2:75" x14ac:dyDescent="0.2">
      <c r="B589" s="101"/>
      <c r="I589" s="101"/>
      <c r="L589" s="101"/>
      <c r="M589" s="105"/>
      <c r="N589" s="256"/>
      <c r="O589" s="256"/>
      <c r="P589" s="256"/>
      <c r="Q589" s="256"/>
      <c r="R589" s="219"/>
      <c r="S589" s="219"/>
      <c r="T589" s="219"/>
      <c r="U589" s="219"/>
      <c r="V589" s="217"/>
      <c r="X589" s="106"/>
      <c r="Y589" s="217"/>
      <c r="Z589" s="217"/>
      <c r="AA589" s="217"/>
      <c r="AB589" s="94"/>
      <c r="AC589" s="217"/>
      <c r="AD589" s="217"/>
      <c r="AE589" s="217"/>
      <c r="AF589" s="217"/>
      <c r="AG589" s="217"/>
      <c r="AH589" s="217"/>
      <c r="AI589" s="94"/>
      <c r="AJ589" s="217"/>
      <c r="AK589" s="217"/>
      <c r="AL589" s="217"/>
      <c r="AM589" s="217"/>
      <c r="AN589" s="217"/>
      <c r="AO589" s="94"/>
      <c r="AP589" s="217"/>
      <c r="AQ589" s="217"/>
      <c r="AR589" s="217"/>
      <c r="AU589" s="217"/>
      <c r="AW589" s="217"/>
      <c r="AX589" s="217"/>
      <c r="BE589" s="94"/>
      <c r="BF589" s="217"/>
      <c r="BG589" s="94"/>
      <c r="BH589" s="94"/>
      <c r="BI589" s="217"/>
      <c r="BJ589" s="94"/>
      <c r="BK589" s="217"/>
      <c r="BL589" s="217"/>
      <c r="BQ589" s="96"/>
      <c r="BR589" s="96"/>
      <c r="BS589" s="96"/>
      <c r="BT589" s="96"/>
      <c r="BV589" s="96"/>
      <c r="BW589" s="96"/>
    </row>
    <row r="590" spans="2:75" x14ac:dyDescent="0.2">
      <c r="B590" s="101"/>
      <c r="I590" s="101"/>
      <c r="L590" s="101"/>
      <c r="M590" s="105"/>
      <c r="N590" s="256"/>
      <c r="O590" s="256"/>
      <c r="P590" s="256"/>
      <c r="Q590" s="256"/>
      <c r="R590" s="219"/>
      <c r="S590" s="219"/>
      <c r="T590" s="219"/>
      <c r="U590" s="219"/>
      <c r="V590" s="217"/>
      <c r="X590" s="106"/>
      <c r="Y590" s="217"/>
      <c r="Z590" s="217"/>
      <c r="AA590" s="217"/>
      <c r="AB590" s="94"/>
      <c r="AC590" s="217"/>
      <c r="AD590" s="217"/>
      <c r="AE590" s="217"/>
      <c r="AF590" s="217"/>
      <c r="AG590" s="217"/>
      <c r="AH590" s="217"/>
      <c r="AI590" s="94"/>
      <c r="AJ590" s="217"/>
      <c r="AK590" s="217"/>
      <c r="AL590" s="217"/>
      <c r="AM590" s="217"/>
      <c r="AN590" s="217"/>
      <c r="AO590" s="94"/>
      <c r="AP590" s="217"/>
      <c r="AQ590" s="217"/>
      <c r="AR590" s="217"/>
      <c r="AU590" s="217"/>
      <c r="AW590" s="217"/>
      <c r="AX590" s="217"/>
      <c r="BE590" s="94"/>
      <c r="BF590" s="217"/>
      <c r="BG590" s="94"/>
      <c r="BH590" s="94"/>
      <c r="BI590" s="217"/>
      <c r="BJ590" s="94"/>
      <c r="BK590" s="217"/>
      <c r="BL590" s="217"/>
      <c r="BQ590" s="96"/>
      <c r="BR590" s="96"/>
      <c r="BS590" s="96"/>
      <c r="BT590" s="96"/>
      <c r="BV590" s="96"/>
      <c r="BW590" s="96"/>
    </row>
    <row r="591" spans="2:75" x14ac:dyDescent="0.2">
      <c r="B591" s="101"/>
      <c r="I591" s="101"/>
      <c r="L591" s="101"/>
      <c r="M591" s="105"/>
      <c r="N591" s="256"/>
      <c r="O591" s="256"/>
      <c r="P591" s="256"/>
      <c r="Q591" s="256"/>
      <c r="R591" s="219"/>
      <c r="S591" s="219"/>
      <c r="T591" s="219"/>
      <c r="U591" s="219"/>
      <c r="V591" s="217"/>
      <c r="X591" s="106"/>
      <c r="Y591" s="217"/>
      <c r="Z591" s="217"/>
      <c r="AA591" s="217"/>
      <c r="AB591" s="94"/>
      <c r="AC591" s="217"/>
      <c r="AD591" s="217"/>
      <c r="AE591" s="217"/>
      <c r="AF591" s="217"/>
      <c r="AG591" s="217"/>
      <c r="AH591" s="217"/>
      <c r="AI591" s="94"/>
      <c r="AJ591" s="217"/>
      <c r="AK591" s="217"/>
      <c r="AL591" s="217"/>
      <c r="AM591" s="217"/>
      <c r="AN591" s="217"/>
      <c r="AO591" s="94"/>
      <c r="AP591" s="217"/>
      <c r="AQ591" s="217"/>
      <c r="AR591" s="217"/>
      <c r="AU591" s="217"/>
      <c r="AW591" s="217"/>
      <c r="AX591" s="217"/>
      <c r="BE591" s="94"/>
      <c r="BF591" s="217"/>
      <c r="BG591" s="94"/>
      <c r="BH591" s="94"/>
      <c r="BI591" s="217"/>
      <c r="BJ591" s="94"/>
      <c r="BK591" s="217"/>
      <c r="BL591" s="217"/>
      <c r="BQ591" s="96"/>
      <c r="BR591" s="96"/>
      <c r="BS591" s="96"/>
      <c r="BT591" s="96"/>
      <c r="BV591" s="96"/>
      <c r="BW591" s="96"/>
    </row>
    <row r="592" spans="2:75" x14ac:dyDescent="0.2">
      <c r="B592" s="101"/>
      <c r="I592" s="101"/>
      <c r="L592" s="101"/>
      <c r="M592" s="105"/>
      <c r="N592" s="256"/>
      <c r="O592" s="256"/>
      <c r="P592" s="256"/>
      <c r="Q592" s="256"/>
      <c r="R592" s="219"/>
      <c r="S592" s="219"/>
      <c r="T592" s="219"/>
      <c r="U592" s="219"/>
      <c r="V592" s="217"/>
      <c r="X592" s="106"/>
      <c r="Y592" s="217"/>
      <c r="Z592" s="217"/>
      <c r="AA592" s="217"/>
      <c r="AB592" s="94"/>
      <c r="AC592" s="217"/>
      <c r="AD592" s="217"/>
      <c r="AE592" s="217"/>
      <c r="AF592" s="217"/>
      <c r="AG592" s="217"/>
      <c r="AH592" s="217"/>
      <c r="AI592" s="94"/>
      <c r="AJ592" s="217"/>
      <c r="AK592" s="217"/>
      <c r="AL592" s="217"/>
      <c r="AM592" s="217"/>
      <c r="AN592" s="217"/>
      <c r="AO592" s="94"/>
      <c r="AP592" s="217"/>
      <c r="AQ592" s="217"/>
      <c r="AR592" s="217"/>
      <c r="AU592" s="217"/>
      <c r="AW592" s="217"/>
      <c r="AX592" s="217"/>
      <c r="BE592" s="94"/>
      <c r="BF592" s="217"/>
      <c r="BG592" s="94"/>
      <c r="BH592" s="94"/>
      <c r="BI592" s="217"/>
      <c r="BJ592" s="94"/>
      <c r="BK592" s="217"/>
      <c r="BL592" s="217"/>
      <c r="BQ592" s="96"/>
      <c r="BR592" s="96"/>
      <c r="BS592" s="96"/>
      <c r="BT592" s="96"/>
      <c r="BV592" s="96"/>
      <c r="BW592" s="96"/>
    </row>
    <row r="593" spans="2:75" x14ac:dyDescent="0.2">
      <c r="B593" s="101"/>
      <c r="I593" s="101"/>
      <c r="L593" s="101"/>
      <c r="M593" s="105"/>
      <c r="N593" s="256"/>
      <c r="O593" s="256"/>
      <c r="P593" s="256"/>
      <c r="Q593" s="256"/>
      <c r="R593" s="219"/>
      <c r="S593" s="219"/>
      <c r="T593" s="219"/>
      <c r="U593" s="219"/>
      <c r="V593" s="217"/>
      <c r="X593" s="106"/>
      <c r="Y593" s="217"/>
      <c r="Z593" s="217"/>
      <c r="AA593" s="217"/>
      <c r="AB593" s="94"/>
      <c r="AC593" s="217"/>
      <c r="AD593" s="217"/>
      <c r="AE593" s="217"/>
      <c r="AF593" s="217"/>
      <c r="AG593" s="217"/>
      <c r="AH593" s="217"/>
      <c r="AI593" s="94"/>
      <c r="AJ593" s="217"/>
      <c r="AK593" s="217"/>
      <c r="AL593" s="217"/>
      <c r="AM593" s="217"/>
      <c r="AN593" s="217"/>
      <c r="AO593" s="94"/>
      <c r="AP593" s="217"/>
      <c r="AQ593" s="217"/>
      <c r="AR593" s="217"/>
      <c r="AU593" s="217"/>
      <c r="AW593" s="217"/>
      <c r="AX593" s="217"/>
      <c r="BE593" s="94"/>
      <c r="BF593" s="217"/>
      <c r="BG593" s="94"/>
      <c r="BH593" s="94"/>
      <c r="BI593" s="217"/>
      <c r="BJ593" s="94"/>
      <c r="BK593" s="217"/>
      <c r="BL593" s="217"/>
      <c r="BQ593" s="96"/>
      <c r="BR593" s="96"/>
      <c r="BS593" s="96"/>
      <c r="BT593" s="96"/>
      <c r="BV593" s="96"/>
      <c r="BW593" s="96"/>
    </row>
    <row r="594" spans="2:75" x14ac:dyDescent="0.2">
      <c r="B594" s="101"/>
      <c r="I594" s="101"/>
      <c r="L594" s="101"/>
      <c r="M594" s="105"/>
      <c r="N594" s="256"/>
      <c r="O594" s="256"/>
      <c r="P594" s="256"/>
      <c r="Q594" s="256"/>
      <c r="R594" s="219"/>
      <c r="S594" s="219"/>
      <c r="T594" s="219"/>
      <c r="U594" s="219"/>
      <c r="V594" s="217"/>
      <c r="X594" s="106"/>
      <c r="Y594" s="217"/>
      <c r="Z594" s="217"/>
      <c r="AA594" s="217"/>
      <c r="AB594" s="94"/>
      <c r="AC594" s="217"/>
      <c r="AD594" s="217"/>
      <c r="AE594" s="217"/>
      <c r="AF594" s="217"/>
      <c r="AG594" s="217"/>
      <c r="AH594" s="217"/>
      <c r="AI594" s="94"/>
      <c r="AJ594" s="217"/>
      <c r="AK594" s="217"/>
      <c r="AL594" s="217"/>
      <c r="AM594" s="217"/>
      <c r="AN594" s="217"/>
      <c r="AO594" s="94"/>
      <c r="AP594" s="217"/>
      <c r="AQ594" s="217"/>
      <c r="AR594" s="217"/>
      <c r="AU594" s="217"/>
      <c r="AW594" s="217"/>
      <c r="AX594" s="217"/>
      <c r="BE594" s="94"/>
      <c r="BF594" s="217"/>
      <c r="BG594" s="94"/>
      <c r="BH594" s="94"/>
      <c r="BI594" s="217"/>
      <c r="BJ594" s="94"/>
      <c r="BK594" s="217"/>
      <c r="BL594" s="217"/>
      <c r="BQ594" s="96"/>
      <c r="BR594" s="96"/>
      <c r="BS594" s="96"/>
      <c r="BT594" s="96"/>
      <c r="BV594" s="96"/>
      <c r="BW594" s="96"/>
    </row>
    <row r="595" spans="2:75" x14ac:dyDescent="0.2">
      <c r="B595" s="101"/>
      <c r="I595" s="101"/>
      <c r="L595" s="101"/>
      <c r="M595" s="105"/>
      <c r="N595" s="256"/>
      <c r="O595" s="256"/>
      <c r="P595" s="256"/>
      <c r="Q595" s="256"/>
      <c r="R595" s="219"/>
      <c r="S595" s="219"/>
      <c r="T595" s="219"/>
      <c r="U595" s="219"/>
      <c r="V595" s="217"/>
      <c r="X595" s="106"/>
      <c r="Y595" s="217"/>
      <c r="Z595" s="217"/>
      <c r="AA595" s="217"/>
      <c r="AB595" s="94"/>
      <c r="AC595" s="217"/>
      <c r="AD595" s="217"/>
      <c r="AE595" s="217"/>
      <c r="AF595" s="217"/>
      <c r="AG595" s="217"/>
      <c r="AH595" s="217"/>
      <c r="AI595" s="94"/>
      <c r="AJ595" s="217"/>
      <c r="AK595" s="217"/>
      <c r="AL595" s="217"/>
      <c r="AM595" s="217"/>
      <c r="AN595" s="217"/>
      <c r="AO595" s="94"/>
      <c r="AP595" s="217"/>
      <c r="AQ595" s="217"/>
      <c r="AR595" s="217"/>
      <c r="AU595" s="217"/>
      <c r="AW595" s="217"/>
      <c r="AX595" s="217"/>
      <c r="BE595" s="94"/>
      <c r="BF595" s="217"/>
      <c r="BG595" s="94"/>
      <c r="BH595" s="94"/>
      <c r="BI595" s="217"/>
      <c r="BJ595" s="94"/>
      <c r="BK595" s="217"/>
      <c r="BL595" s="217"/>
      <c r="BQ595" s="96"/>
      <c r="BR595" s="96"/>
      <c r="BS595" s="96"/>
      <c r="BT595" s="96"/>
      <c r="BV595" s="96"/>
      <c r="BW595" s="96"/>
    </row>
    <row r="596" spans="2:75" x14ac:dyDescent="0.2">
      <c r="B596" s="101"/>
      <c r="I596" s="101"/>
      <c r="L596" s="101"/>
      <c r="M596" s="105"/>
      <c r="N596" s="256"/>
      <c r="O596" s="256"/>
      <c r="P596" s="256"/>
      <c r="Q596" s="256"/>
      <c r="R596" s="219"/>
      <c r="S596" s="219"/>
      <c r="T596" s="219"/>
      <c r="U596" s="219"/>
      <c r="V596" s="217"/>
      <c r="X596" s="106"/>
      <c r="Y596" s="217"/>
      <c r="Z596" s="217"/>
      <c r="AA596" s="217"/>
      <c r="AB596" s="94"/>
      <c r="AC596" s="217"/>
      <c r="AD596" s="217"/>
      <c r="AE596" s="217"/>
      <c r="AF596" s="217"/>
      <c r="AG596" s="217"/>
      <c r="AH596" s="217"/>
      <c r="AI596" s="94"/>
      <c r="AJ596" s="217"/>
      <c r="AK596" s="217"/>
      <c r="AL596" s="217"/>
      <c r="AM596" s="217"/>
      <c r="AN596" s="217"/>
      <c r="AO596" s="94"/>
      <c r="AP596" s="217"/>
      <c r="AQ596" s="217"/>
      <c r="AR596" s="217"/>
      <c r="AU596" s="217"/>
      <c r="AW596" s="217"/>
      <c r="AX596" s="217"/>
      <c r="BE596" s="94"/>
      <c r="BF596" s="217"/>
      <c r="BG596" s="94"/>
      <c r="BH596" s="94"/>
      <c r="BI596" s="217"/>
      <c r="BJ596" s="94"/>
      <c r="BK596" s="217"/>
      <c r="BL596" s="217"/>
      <c r="BQ596" s="96"/>
      <c r="BR596" s="96"/>
      <c r="BS596" s="96"/>
      <c r="BT596" s="96"/>
      <c r="BV596" s="96"/>
      <c r="BW596" s="96"/>
    </row>
    <row r="597" spans="2:75" x14ac:dyDescent="0.2">
      <c r="B597" s="101"/>
      <c r="I597" s="101"/>
      <c r="L597" s="101"/>
      <c r="M597" s="105"/>
      <c r="N597" s="256"/>
      <c r="O597" s="256"/>
      <c r="P597" s="256"/>
      <c r="Q597" s="256"/>
      <c r="R597" s="219"/>
      <c r="S597" s="219"/>
      <c r="T597" s="219"/>
      <c r="U597" s="219"/>
      <c r="V597" s="217"/>
      <c r="X597" s="106"/>
      <c r="Y597" s="217"/>
      <c r="Z597" s="217"/>
      <c r="AA597" s="217"/>
      <c r="AB597" s="94"/>
      <c r="AC597" s="217"/>
      <c r="AD597" s="217"/>
      <c r="AE597" s="217"/>
      <c r="AF597" s="217"/>
      <c r="AG597" s="217"/>
      <c r="AH597" s="217"/>
      <c r="AI597" s="94"/>
      <c r="AJ597" s="217"/>
      <c r="AK597" s="217"/>
      <c r="AL597" s="217"/>
      <c r="AM597" s="217"/>
      <c r="AN597" s="217"/>
      <c r="AO597" s="94"/>
      <c r="AP597" s="217"/>
      <c r="AQ597" s="217"/>
      <c r="AR597" s="217"/>
      <c r="AU597" s="217"/>
      <c r="AW597" s="217"/>
      <c r="AX597" s="217"/>
      <c r="BE597" s="94"/>
      <c r="BF597" s="217"/>
      <c r="BG597" s="94"/>
      <c r="BH597" s="94"/>
      <c r="BI597" s="217"/>
      <c r="BJ597" s="94"/>
      <c r="BK597" s="217"/>
      <c r="BL597" s="217"/>
      <c r="BQ597" s="96"/>
      <c r="BR597" s="96"/>
      <c r="BS597" s="96"/>
      <c r="BT597" s="96"/>
      <c r="BV597" s="96"/>
      <c r="BW597" s="96"/>
    </row>
    <row r="598" spans="2:75" x14ac:dyDescent="0.2">
      <c r="B598" s="101"/>
      <c r="I598" s="101"/>
      <c r="L598" s="101"/>
      <c r="M598" s="105"/>
      <c r="N598" s="256"/>
      <c r="O598" s="256"/>
      <c r="P598" s="256"/>
      <c r="Q598" s="256"/>
      <c r="R598" s="219"/>
      <c r="S598" s="219"/>
      <c r="T598" s="219"/>
      <c r="U598" s="219"/>
      <c r="V598" s="217"/>
      <c r="X598" s="106"/>
      <c r="Y598" s="217"/>
      <c r="Z598" s="217"/>
      <c r="AA598" s="217"/>
      <c r="AB598" s="94"/>
      <c r="AC598" s="217"/>
      <c r="AD598" s="217"/>
      <c r="AE598" s="217"/>
      <c r="AF598" s="217"/>
      <c r="AG598" s="217"/>
      <c r="AH598" s="217"/>
      <c r="AI598" s="94"/>
      <c r="AJ598" s="217"/>
      <c r="AK598" s="217"/>
      <c r="AL598" s="217"/>
      <c r="AM598" s="217"/>
      <c r="AN598" s="217"/>
      <c r="AO598" s="94"/>
      <c r="AP598" s="217"/>
      <c r="AQ598" s="217"/>
      <c r="AR598" s="217"/>
      <c r="AU598" s="217"/>
      <c r="AW598" s="217"/>
      <c r="AX598" s="217"/>
      <c r="BE598" s="94"/>
      <c r="BF598" s="217"/>
      <c r="BG598" s="94"/>
      <c r="BH598" s="94"/>
      <c r="BI598" s="217"/>
      <c r="BJ598" s="94"/>
      <c r="BK598" s="217"/>
      <c r="BL598" s="217"/>
      <c r="BQ598" s="96"/>
      <c r="BR598" s="96"/>
      <c r="BS598" s="96"/>
      <c r="BT598" s="96"/>
      <c r="BV598" s="96"/>
      <c r="BW598" s="96"/>
    </row>
    <row r="599" spans="2:75" x14ac:dyDescent="0.2">
      <c r="B599" s="101"/>
      <c r="I599" s="101"/>
      <c r="L599" s="101"/>
      <c r="M599" s="105"/>
      <c r="N599" s="256"/>
      <c r="O599" s="256"/>
      <c r="P599" s="256"/>
      <c r="Q599" s="256"/>
      <c r="R599" s="219"/>
      <c r="S599" s="219"/>
      <c r="T599" s="219"/>
      <c r="U599" s="219"/>
      <c r="V599" s="217"/>
      <c r="X599" s="106"/>
      <c r="Y599" s="217"/>
      <c r="Z599" s="217"/>
      <c r="AA599" s="217"/>
      <c r="AB599" s="94"/>
      <c r="AC599" s="217"/>
      <c r="AD599" s="217"/>
      <c r="AE599" s="217"/>
      <c r="AF599" s="217"/>
      <c r="AG599" s="217"/>
      <c r="AH599" s="217"/>
      <c r="AI599" s="94"/>
      <c r="AJ599" s="217"/>
      <c r="AK599" s="217"/>
      <c r="AL599" s="217"/>
      <c r="AM599" s="217"/>
      <c r="AN599" s="217"/>
      <c r="AO599" s="94"/>
      <c r="AP599" s="217"/>
      <c r="AQ599" s="217"/>
      <c r="AR599" s="217"/>
      <c r="AU599" s="217"/>
      <c r="AW599" s="217"/>
      <c r="AX599" s="217"/>
      <c r="BE599" s="94"/>
      <c r="BF599" s="217"/>
      <c r="BG599" s="94"/>
      <c r="BH599" s="94"/>
      <c r="BI599" s="217"/>
      <c r="BJ599" s="94"/>
      <c r="BK599" s="217"/>
      <c r="BL599" s="217"/>
      <c r="BQ599" s="96"/>
      <c r="BR599" s="96"/>
      <c r="BS599" s="96"/>
      <c r="BT599" s="96"/>
      <c r="BV599" s="96"/>
      <c r="BW599" s="96"/>
    </row>
    <row r="600" spans="2:75" x14ac:dyDescent="0.2">
      <c r="B600" s="101"/>
      <c r="I600" s="101"/>
      <c r="L600" s="101"/>
      <c r="M600" s="105"/>
      <c r="N600" s="256"/>
      <c r="O600" s="256"/>
      <c r="P600" s="256"/>
      <c r="Q600" s="256"/>
      <c r="R600" s="219"/>
      <c r="S600" s="219"/>
      <c r="T600" s="219"/>
      <c r="U600" s="219"/>
      <c r="V600" s="217"/>
      <c r="X600" s="106"/>
      <c r="Y600" s="217"/>
      <c r="Z600" s="217"/>
      <c r="AA600" s="217"/>
      <c r="AB600" s="94"/>
      <c r="AC600" s="217"/>
      <c r="AD600" s="217"/>
      <c r="AE600" s="217"/>
      <c r="AF600" s="217"/>
      <c r="AG600" s="217"/>
      <c r="AH600" s="217"/>
      <c r="AI600" s="94"/>
      <c r="AJ600" s="217"/>
      <c r="AK600" s="217"/>
      <c r="AL600" s="217"/>
      <c r="AM600" s="217"/>
      <c r="AN600" s="217"/>
      <c r="AO600" s="94"/>
      <c r="AP600" s="217"/>
      <c r="AQ600" s="217"/>
      <c r="AR600" s="217"/>
      <c r="AU600" s="217"/>
      <c r="AW600" s="217"/>
      <c r="AX600" s="217"/>
      <c r="BE600" s="94"/>
      <c r="BF600" s="217"/>
      <c r="BG600" s="94"/>
      <c r="BH600" s="94"/>
      <c r="BI600" s="217"/>
      <c r="BJ600" s="94"/>
      <c r="BK600" s="217"/>
      <c r="BL600" s="217"/>
      <c r="BQ600" s="96"/>
      <c r="BR600" s="96"/>
      <c r="BS600" s="96"/>
      <c r="BT600" s="96"/>
      <c r="BV600" s="96"/>
      <c r="BW600" s="96"/>
    </row>
    <row r="601" spans="2:75" x14ac:dyDescent="0.2">
      <c r="B601" s="101"/>
      <c r="I601" s="101"/>
      <c r="L601" s="101"/>
      <c r="M601" s="105"/>
      <c r="N601" s="256"/>
      <c r="O601" s="256"/>
      <c r="P601" s="256"/>
      <c r="Q601" s="256"/>
      <c r="R601" s="219"/>
      <c r="S601" s="219"/>
      <c r="T601" s="219"/>
      <c r="U601" s="219"/>
      <c r="V601" s="217"/>
      <c r="X601" s="106"/>
      <c r="Y601" s="217"/>
      <c r="Z601" s="217"/>
      <c r="AA601" s="217"/>
      <c r="AB601" s="94"/>
      <c r="AC601" s="217"/>
      <c r="AD601" s="217"/>
      <c r="AE601" s="217"/>
      <c r="AF601" s="217"/>
      <c r="AG601" s="217"/>
      <c r="AH601" s="217"/>
      <c r="AI601" s="94"/>
      <c r="AJ601" s="217"/>
      <c r="AK601" s="217"/>
      <c r="AL601" s="217"/>
      <c r="AM601" s="217"/>
      <c r="AN601" s="217"/>
      <c r="AO601" s="94"/>
      <c r="AP601" s="217"/>
      <c r="AQ601" s="217"/>
      <c r="AR601" s="217"/>
      <c r="AU601" s="217"/>
      <c r="AW601" s="217"/>
      <c r="AX601" s="217"/>
      <c r="BE601" s="94"/>
      <c r="BF601" s="217"/>
      <c r="BG601" s="94"/>
      <c r="BH601" s="94"/>
      <c r="BI601" s="217"/>
      <c r="BJ601" s="94"/>
      <c r="BK601" s="217"/>
      <c r="BL601" s="217"/>
      <c r="BQ601" s="96"/>
      <c r="BR601" s="96"/>
      <c r="BS601" s="96"/>
      <c r="BT601" s="96"/>
      <c r="BV601" s="96"/>
      <c r="BW601" s="96"/>
    </row>
    <row r="602" spans="2:75" x14ac:dyDescent="0.2">
      <c r="B602" s="101"/>
      <c r="I602" s="101"/>
      <c r="L602" s="101"/>
      <c r="M602" s="105"/>
      <c r="N602" s="256"/>
      <c r="O602" s="256"/>
      <c r="P602" s="256"/>
      <c r="Q602" s="256"/>
      <c r="R602" s="219"/>
      <c r="S602" s="219"/>
      <c r="T602" s="219"/>
      <c r="U602" s="219"/>
      <c r="V602" s="217"/>
      <c r="X602" s="106"/>
      <c r="Y602" s="217"/>
      <c r="Z602" s="217"/>
      <c r="AA602" s="217"/>
      <c r="AB602" s="94"/>
      <c r="AC602" s="217"/>
      <c r="AD602" s="217"/>
      <c r="AE602" s="217"/>
      <c r="AF602" s="217"/>
      <c r="AG602" s="217"/>
      <c r="AH602" s="217"/>
      <c r="AI602" s="94"/>
      <c r="AJ602" s="217"/>
      <c r="AK602" s="217"/>
      <c r="AL602" s="217"/>
      <c r="AM602" s="217"/>
      <c r="AN602" s="217"/>
      <c r="AO602" s="94"/>
      <c r="AP602" s="217"/>
      <c r="AQ602" s="217"/>
      <c r="AR602" s="217"/>
      <c r="AU602" s="217"/>
      <c r="AW602" s="217"/>
      <c r="AX602" s="217"/>
      <c r="BE602" s="94"/>
      <c r="BF602" s="217"/>
      <c r="BG602" s="94"/>
      <c r="BH602" s="94"/>
      <c r="BI602" s="217"/>
      <c r="BJ602" s="94"/>
      <c r="BK602" s="217"/>
      <c r="BL602" s="217"/>
      <c r="BQ602" s="96"/>
      <c r="BR602" s="96"/>
      <c r="BS602" s="96"/>
      <c r="BT602" s="96"/>
      <c r="BV602" s="96"/>
      <c r="BW602" s="96"/>
    </row>
    <row r="603" spans="2:75" x14ac:dyDescent="0.2">
      <c r="B603" s="101"/>
      <c r="I603" s="101"/>
      <c r="L603" s="101"/>
      <c r="M603" s="105"/>
      <c r="N603" s="256"/>
      <c r="O603" s="256"/>
      <c r="P603" s="256"/>
      <c r="Q603" s="256"/>
      <c r="R603" s="219"/>
      <c r="S603" s="219"/>
      <c r="T603" s="219"/>
      <c r="U603" s="219"/>
      <c r="V603" s="217"/>
      <c r="X603" s="106"/>
      <c r="Y603" s="217"/>
      <c r="Z603" s="217"/>
      <c r="AA603" s="217"/>
      <c r="AB603" s="94"/>
      <c r="AC603" s="217"/>
      <c r="AD603" s="217"/>
      <c r="AE603" s="217"/>
      <c r="AF603" s="217"/>
      <c r="AG603" s="217"/>
      <c r="AH603" s="217"/>
      <c r="AI603" s="94"/>
      <c r="AJ603" s="217"/>
      <c r="AK603" s="217"/>
      <c r="AL603" s="217"/>
      <c r="AM603" s="217"/>
      <c r="AN603" s="217"/>
      <c r="AO603" s="94"/>
      <c r="AP603" s="217"/>
      <c r="AQ603" s="217"/>
      <c r="AR603" s="217"/>
      <c r="AU603" s="217"/>
      <c r="AW603" s="217"/>
      <c r="AX603" s="217"/>
      <c r="BE603" s="94"/>
      <c r="BF603" s="217"/>
      <c r="BG603" s="94"/>
      <c r="BH603" s="94"/>
      <c r="BI603" s="217"/>
      <c r="BJ603" s="94"/>
      <c r="BK603" s="217"/>
      <c r="BL603" s="217"/>
      <c r="BQ603" s="96"/>
      <c r="BR603" s="96"/>
      <c r="BS603" s="96"/>
      <c r="BT603" s="96"/>
      <c r="BV603" s="96"/>
      <c r="BW603" s="96"/>
    </row>
    <row r="604" spans="2:75" x14ac:dyDescent="0.2">
      <c r="B604" s="101"/>
      <c r="I604" s="101"/>
      <c r="L604" s="101"/>
      <c r="M604" s="105"/>
      <c r="N604" s="256"/>
      <c r="O604" s="256"/>
      <c r="P604" s="256"/>
      <c r="Q604" s="256"/>
      <c r="R604" s="219"/>
      <c r="S604" s="219"/>
      <c r="T604" s="219"/>
      <c r="U604" s="219"/>
      <c r="V604" s="217"/>
      <c r="X604" s="106"/>
      <c r="Y604" s="217"/>
      <c r="Z604" s="217"/>
      <c r="AA604" s="217"/>
      <c r="AB604" s="94"/>
      <c r="AC604" s="217"/>
      <c r="AD604" s="217"/>
      <c r="AE604" s="217"/>
      <c r="AF604" s="217"/>
      <c r="AG604" s="217"/>
      <c r="AH604" s="217"/>
      <c r="AI604" s="94"/>
      <c r="AJ604" s="217"/>
      <c r="AK604" s="217"/>
      <c r="AL604" s="217"/>
      <c r="AM604" s="217"/>
      <c r="AN604" s="217"/>
      <c r="AO604" s="94"/>
      <c r="AP604" s="217"/>
      <c r="AQ604" s="217"/>
      <c r="AR604" s="217"/>
      <c r="AU604" s="217"/>
      <c r="AW604" s="217"/>
      <c r="AX604" s="217"/>
      <c r="BE604" s="94"/>
      <c r="BF604" s="217"/>
      <c r="BG604" s="94"/>
      <c r="BH604" s="94"/>
      <c r="BI604" s="217"/>
      <c r="BJ604" s="94"/>
      <c r="BK604" s="217"/>
      <c r="BL604" s="217"/>
      <c r="BQ604" s="96"/>
      <c r="BR604" s="96"/>
      <c r="BS604" s="96"/>
      <c r="BT604" s="96"/>
      <c r="BV604" s="96"/>
      <c r="BW604" s="96"/>
    </row>
    <row r="605" spans="2:75" x14ac:dyDescent="0.2">
      <c r="B605" s="101"/>
      <c r="I605" s="101"/>
      <c r="L605" s="101"/>
      <c r="M605" s="105"/>
      <c r="N605" s="256"/>
      <c r="O605" s="256"/>
      <c r="P605" s="256"/>
      <c r="Q605" s="256"/>
      <c r="R605" s="219"/>
      <c r="S605" s="219"/>
      <c r="T605" s="219"/>
      <c r="U605" s="219"/>
      <c r="V605" s="217"/>
      <c r="X605" s="106"/>
      <c r="Y605" s="217"/>
      <c r="Z605" s="217"/>
      <c r="AA605" s="217"/>
      <c r="AB605" s="94"/>
      <c r="AC605" s="217"/>
      <c r="AD605" s="217"/>
      <c r="AE605" s="217"/>
      <c r="AF605" s="217"/>
      <c r="AG605" s="217"/>
      <c r="AH605" s="217"/>
      <c r="AI605" s="94"/>
      <c r="AJ605" s="217"/>
      <c r="AK605" s="217"/>
      <c r="AL605" s="217"/>
      <c r="AM605" s="217"/>
      <c r="AN605" s="217"/>
      <c r="AO605" s="94"/>
      <c r="AP605" s="217"/>
      <c r="AQ605" s="217"/>
      <c r="AR605" s="217"/>
      <c r="AU605" s="217"/>
      <c r="AW605" s="217"/>
      <c r="AX605" s="217"/>
      <c r="BE605" s="94"/>
      <c r="BF605" s="217"/>
      <c r="BG605" s="94"/>
      <c r="BH605" s="94"/>
      <c r="BI605" s="217"/>
      <c r="BJ605" s="94"/>
      <c r="BK605" s="217"/>
      <c r="BL605" s="217"/>
      <c r="BQ605" s="96"/>
      <c r="BR605" s="96"/>
      <c r="BS605" s="96"/>
      <c r="BT605" s="96"/>
      <c r="BV605" s="96"/>
      <c r="BW605" s="96"/>
    </row>
    <row r="606" spans="2:75" x14ac:dyDescent="0.2">
      <c r="B606" s="101"/>
      <c r="I606" s="101"/>
      <c r="L606" s="101"/>
      <c r="M606" s="105"/>
      <c r="N606" s="256"/>
      <c r="O606" s="256"/>
      <c r="P606" s="256"/>
      <c r="Q606" s="256"/>
      <c r="R606" s="219"/>
      <c r="S606" s="219"/>
      <c r="T606" s="219"/>
      <c r="U606" s="219"/>
      <c r="V606" s="217"/>
      <c r="X606" s="106"/>
      <c r="Y606" s="217"/>
      <c r="Z606" s="217"/>
      <c r="AA606" s="217"/>
      <c r="AB606" s="94"/>
      <c r="AC606" s="217"/>
      <c r="AD606" s="217"/>
      <c r="AE606" s="217"/>
      <c r="AF606" s="217"/>
      <c r="AG606" s="217"/>
      <c r="AH606" s="217"/>
      <c r="AI606" s="94"/>
      <c r="AJ606" s="217"/>
      <c r="AK606" s="217"/>
      <c r="AL606" s="217"/>
      <c r="AM606" s="217"/>
      <c r="AN606" s="217"/>
      <c r="AO606" s="94"/>
      <c r="AP606" s="217"/>
      <c r="AQ606" s="217"/>
      <c r="AR606" s="217"/>
      <c r="AU606" s="217"/>
      <c r="AW606" s="217"/>
      <c r="AX606" s="217"/>
      <c r="BE606" s="94"/>
      <c r="BF606" s="217"/>
      <c r="BG606" s="94"/>
      <c r="BH606" s="94"/>
      <c r="BI606" s="217"/>
      <c r="BJ606" s="94"/>
      <c r="BK606" s="217"/>
      <c r="BL606" s="217"/>
      <c r="BQ606" s="96"/>
      <c r="BR606" s="96"/>
      <c r="BS606" s="96"/>
      <c r="BT606" s="96"/>
      <c r="BV606" s="96"/>
      <c r="BW606" s="96"/>
    </row>
    <row r="607" spans="2:75" x14ac:dyDescent="0.2">
      <c r="B607" s="101"/>
      <c r="I607" s="101"/>
      <c r="L607" s="101"/>
      <c r="M607" s="105"/>
      <c r="N607" s="256"/>
      <c r="O607" s="256"/>
      <c r="P607" s="256"/>
      <c r="Q607" s="256"/>
      <c r="R607" s="219"/>
      <c r="S607" s="219"/>
      <c r="T607" s="219"/>
      <c r="U607" s="219"/>
      <c r="V607" s="217"/>
      <c r="X607" s="106"/>
      <c r="Y607" s="217"/>
      <c r="Z607" s="217"/>
      <c r="AA607" s="217"/>
      <c r="AB607" s="94"/>
      <c r="AC607" s="217"/>
      <c r="AD607" s="217"/>
      <c r="AE607" s="217"/>
      <c r="AF607" s="217"/>
      <c r="AG607" s="217"/>
      <c r="AH607" s="217"/>
      <c r="AI607" s="94"/>
      <c r="AJ607" s="217"/>
      <c r="AK607" s="217"/>
      <c r="AL607" s="217"/>
      <c r="AM607" s="217"/>
      <c r="AN607" s="217"/>
      <c r="AO607" s="94"/>
      <c r="AP607" s="217"/>
      <c r="AQ607" s="217"/>
      <c r="AR607" s="217"/>
      <c r="AU607" s="217"/>
      <c r="AW607" s="217"/>
      <c r="AX607" s="217"/>
      <c r="BE607" s="94"/>
      <c r="BF607" s="217"/>
      <c r="BG607" s="94"/>
      <c r="BH607" s="94"/>
      <c r="BI607" s="217"/>
      <c r="BJ607" s="94"/>
      <c r="BK607" s="217"/>
      <c r="BL607" s="217"/>
      <c r="BQ607" s="96"/>
      <c r="BR607" s="96"/>
      <c r="BS607" s="96"/>
      <c r="BT607" s="96"/>
      <c r="BV607" s="96"/>
      <c r="BW607" s="96"/>
    </row>
    <row r="608" spans="2:75" x14ac:dyDescent="0.2">
      <c r="B608" s="101"/>
      <c r="I608" s="101"/>
      <c r="L608" s="101"/>
      <c r="M608" s="105"/>
      <c r="N608" s="256"/>
      <c r="O608" s="256"/>
      <c r="P608" s="256"/>
      <c r="Q608" s="256"/>
      <c r="R608" s="219"/>
      <c r="S608" s="219"/>
      <c r="T608" s="219"/>
      <c r="U608" s="219"/>
      <c r="V608" s="217"/>
      <c r="X608" s="106"/>
      <c r="Y608" s="217"/>
      <c r="Z608" s="217"/>
      <c r="AA608" s="217"/>
      <c r="AB608" s="94"/>
      <c r="AC608" s="217"/>
      <c r="AD608" s="217"/>
      <c r="AE608" s="217"/>
      <c r="AF608" s="217"/>
      <c r="AG608" s="217"/>
      <c r="AH608" s="217"/>
      <c r="AI608" s="94"/>
      <c r="AJ608" s="217"/>
      <c r="AK608" s="217"/>
      <c r="AL608" s="217"/>
      <c r="AM608" s="217"/>
      <c r="AN608" s="217"/>
      <c r="AO608" s="94"/>
      <c r="AP608" s="217"/>
      <c r="AQ608" s="217"/>
      <c r="AR608" s="217"/>
      <c r="AU608" s="217"/>
      <c r="AW608" s="217"/>
      <c r="AX608" s="217"/>
      <c r="BE608" s="94"/>
      <c r="BF608" s="217"/>
      <c r="BG608" s="94"/>
      <c r="BH608" s="94"/>
      <c r="BI608" s="217"/>
      <c r="BJ608" s="94"/>
      <c r="BK608" s="217"/>
      <c r="BL608" s="217"/>
      <c r="BQ608" s="96"/>
      <c r="BR608" s="96"/>
      <c r="BS608" s="96"/>
      <c r="BT608" s="96"/>
      <c r="BV608" s="96"/>
      <c r="BW608" s="96"/>
    </row>
    <row r="609" spans="2:75" x14ac:dyDescent="0.2">
      <c r="B609" s="101"/>
      <c r="I609" s="101"/>
      <c r="L609" s="101"/>
      <c r="M609" s="105"/>
      <c r="N609" s="256"/>
      <c r="O609" s="256"/>
      <c r="P609" s="256"/>
      <c r="Q609" s="256"/>
      <c r="R609" s="219"/>
      <c r="S609" s="219"/>
      <c r="T609" s="219"/>
      <c r="U609" s="219"/>
      <c r="V609" s="217"/>
      <c r="X609" s="106"/>
      <c r="Y609" s="217"/>
      <c r="Z609" s="217"/>
      <c r="AA609" s="217"/>
      <c r="AB609" s="94"/>
      <c r="AC609" s="217"/>
      <c r="AD609" s="217"/>
      <c r="AE609" s="217"/>
      <c r="AF609" s="217"/>
      <c r="AG609" s="217"/>
      <c r="AH609" s="217"/>
      <c r="AI609" s="94"/>
      <c r="AJ609" s="217"/>
      <c r="AK609" s="217"/>
      <c r="AL609" s="217"/>
      <c r="AM609" s="217"/>
      <c r="AN609" s="217"/>
      <c r="AO609" s="94"/>
      <c r="AP609" s="217"/>
      <c r="AQ609" s="217"/>
      <c r="AR609" s="217"/>
      <c r="AU609" s="217"/>
      <c r="AW609" s="217"/>
      <c r="AX609" s="217"/>
      <c r="BE609" s="94"/>
      <c r="BF609" s="217"/>
      <c r="BG609" s="94"/>
      <c r="BH609" s="94"/>
      <c r="BI609" s="217"/>
      <c r="BJ609" s="94"/>
      <c r="BK609" s="217"/>
      <c r="BL609" s="217"/>
      <c r="BQ609" s="96"/>
      <c r="BR609" s="96"/>
      <c r="BS609" s="96"/>
      <c r="BT609" s="96"/>
      <c r="BV609" s="96"/>
      <c r="BW609" s="96"/>
    </row>
    <row r="610" spans="2:75" x14ac:dyDescent="0.2">
      <c r="B610" s="101"/>
      <c r="I610" s="101"/>
      <c r="L610" s="101"/>
      <c r="M610" s="105"/>
      <c r="N610" s="256"/>
      <c r="O610" s="256"/>
      <c r="P610" s="256"/>
      <c r="Q610" s="256"/>
      <c r="R610" s="219"/>
      <c r="S610" s="219"/>
      <c r="T610" s="219"/>
      <c r="U610" s="219"/>
      <c r="V610" s="217"/>
      <c r="X610" s="106"/>
      <c r="Y610" s="217"/>
      <c r="Z610" s="217"/>
      <c r="AA610" s="217"/>
      <c r="AB610" s="94"/>
      <c r="AC610" s="217"/>
      <c r="AD610" s="217"/>
      <c r="AE610" s="217"/>
      <c r="AF610" s="217"/>
      <c r="AG610" s="217"/>
      <c r="AH610" s="217"/>
      <c r="AI610" s="94"/>
      <c r="AJ610" s="217"/>
      <c r="AK610" s="217"/>
      <c r="AL610" s="217"/>
      <c r="AM610" s="217"/>
      <c r="AN610" s="217"/>
      <c r="AO610" s="94"/>
      <c r="AP610" s="217"/>
      <c r="AQ610" s="217"/>
      <c r="AR610" s="217"/>
      <c r="AU610" s="217"/>
      <c r="AW610" s="217"/>
      <c r="AX610" s="217"/>
      <c r="BE610" s="94"/>
      <c r="BF610" s="217"/>
      <c r="BG610" s="94"/>
      <c r="BH610" s="94"/>
      <c r="BI610" s="217"/>
      <c r="BJ610" s="94"/>
      <c r="BK610" s="217"/>
      <c r="BL610" s="217"/>
      <c r="BQ610" s="96"/>
      <c r="BR610" s="96"/>
      <c r="BS610" s="96"/>
      <c r="BT610" s="96"/>
      <c r="BV610" s="96"/>
      <c r="BW610" s="96"/>
    </row>
    <row r="611" spans="2:75" x14ac:dyDescent="0.2">
      <c r="B611" s="101"/>
      <c r="I611" s="101"/>
      <c r="L611" s="101"/>
      <c r="M611" s="105"/>
      <c r="N611" s="256"/>
      <c r="O611" s="256"/>
      <c r="P611" s="256"/>
      <c r="Q611" s="256"/>
      <c r="R611" s="219"/>
      <c r="S611" s="219"/>
      <c r="T611" s="219"/>
      <c r="U611" s="219"/>
      <c r="V611" s="217"/>
      <c r="X611" s="106"/>
      <c r="Y611" s="217"/>
      <c r="Z611" s="217"/>
      <c r="AA611" s="217"/>
      <c r="AB611" s="94"/>
      <c r="AC611" s="217"/>
      <c r="AD611" s="217"/>
      <c r="AE611" s="217"/>
      <c r="AF611" s="217"/>
      <c r="AG611" s="217"/>
      <c r="AH611" s="217"/>
      <c r="AI611" s="94"/>
      <c r="AJ611" s="217"/>
      <c r="AK611" s="217"/>
      <c r="AL611" s="217"/>
      <c r="AM611" s="217"/>
      <c r="AN611" s="217"/>
      <c r="AO611" s="94"/>
      <c r="AP611" s="217"/>
      <c r="AQ611" s="217"/>
      <c r="AR611" s="217"/>
      <c r="AU611" s="217"/>
      <c r="AW611" s="217"/>
      <c r="AX611" s="217"/>
      <c r="BE611" s="94"/>
      <c r="BF611" s="217"/>
      <c r="BG611" s="94"/>
      <c r="BH611" s="94"/>
      <c r="BI611" s="217"/>
      <c r="BJ611" s="94"/>
      <c r="BK611" s="217"/>
      <c r="BL611" s="217"/>
      <c r="BQ611" s="96"/>
      <c r="BR611" s="96"/>
      <c r="BS611" s="96"/>
      <c r="BT611" s="96"/>
      <c r="BV611" s="96"/>
      <c r="BW611" s="96"/>
    </row>
    <row r="612" spans="2:75" x14ac:dyDescent="0.2">
      <c r="B612" s="101"/>
      <c r="I612" s="101"/>
      <c r="L612" s="101"/>
      <c r="M612" s="105"/>
      <c r="N612" s="256"/>
      <c r="O612" s="256"/>
      <c r="P612" s="256"/>
      <c r="Q612" s="256"/>
      <c r="R612" s="219"/>
      <c r="S612" s="219"/>
      <c r="T612" s="219"/>
      <c r="U612" s="219"/>
      <c r="V612" s="217"/>
      <c r="X612" s="106"/>
      <c r="Y612" s="217"/>
      <c r="Z612" s="217"/>
      <c r="AA612" s="217"/>
      <c r="AB612" s="94"/>
      <c r="AC612" s="217"/>
      <c r="AD612" s="217"/>
      <c r="AE612" s="217"/>
      <c r="AF612" s="217"/>
      <c r="AG612" s="217"/>
      <c r="AH612" s="217"/>
      <c r="AI612" s="94"/>
      <c r="AJ612" s="217"/>
      <c r="AK612" s="217"/>
      <c r="AL612" s="217"/>
      <c r="AM612" s="217"/>
      <c r="AN612" s="217"/>
      <c r="AO612" s="94"/>
      <c r="AP612" s="217"/>
      <c r="AQ612" s="217"/>
      <c r="AR612" s="217"/>
      <c r="AU612" s="217"/>
      <c r="AW612" s="217"/>
      <c r="AX612" s="217"/>
      <c r="BE612" s="94"/>
      <c r="BF612" s="217"/>
      <c r="BG612" s="94"/>
      <c r="BH612" s="94"/>
      <c r="BI612" s="217"/>
      <c r="BJ612" s="94"/>
      <c r="BK612" s="217"/>
      <c r="BL612" s="217"/>
      <c r="BQ612" s="96"/>
      <c r="BR612" s="96"/>
      <c r="BS612" s="96"/>
      <c r="BT612" s="96"/>
      <c r="BV612" s="96"/>
      <c r="BW612" s="96"/>
    </row>
    <row r="613" spans="2:75" x14ac:dyDescent="0.2">
      <c r="B613" s="101"/>
      <c r="I613" s="101"/>
      <c r="L613" s="101"/>
      <c r="M613" s="105"/>
      <c r="N613" s="256"/>
      <c r="O613" s="256"/>
      <c r="P613" s="256"/>
      <c r="Q613" s="256"/>
      <c r="R613" s="219"/>
      <c r="S613" s="219"/>
      <c r="T613" s="219"/>
      <c r="U613" s="219"/>
      <c r="V613" s="217"/>
      <c r="X613" s="106"/>
      <c r="Y613" s="217"/>
      <c r="Z613" s="217"/>
      <c r="AA613" s="217"/>
      <c r="AB613" s="94"/>
      <c r="AC613" s="217"/>
      <c r="AD613" s="217"/>
      <c r="AE613" s="217"/>
      <c r="AF613" s="217"/>
      <c r="AG613" s="217"/>
      <c r="AH613" s="217"/>
      <c r="AI613" s="94"/>
      <c r="AJ613" s="217"/>
      <c r="AK613" s="217"/>
      <c r="AL613" s="217"/>
      <c r="AM613" s="217"/>
      <c r="AN613" s="217"/>
      <c r="AO613" s="94"/>
      <c r="AP613" s="217"/>
      <c r="AQ613" s="217"/>
      <c r="AR613" s="217"/>
      <c r="AU613" s="217"/>
      <c r="AW613" s="217"/>
      <c r="AX613" s="217"/>
      <c r="BE613" s="94"/>
      <c r="BF613" s="217"/>
      <c r="BG613" s="94"/>
      <c r="BH613" s="94"/>
      <c r="BI613" s="217"/>
      <c r="BJ613" s="94"/>
      <c r="BK613" s="217"/>
      <c r="BL613" s="217"/>
      <c r="BQ613" s="96"/>
      <c r="BR613" s="96"/>
      <c r="BS613" s="96"/>
      <c r="BT613" s="96"/>
      <c r="BV613" s="96"/>
      <c r="BW613" s="96"/>
    </row>
    <row r="614" spans="2:75" x14ac:dyDescent="0.2">
      <c r="B614" s="101"/>
      <c r="I614" s="101"/>
      <c r="L614" s="101"/>
      <c r="M614" s="105"/>
      <c r="N614" s="256"/>
      <c r="O614" s="256"/>
      <c r="P614" s="256"/>
      <c r="Q614" s="256"/>
      <c r="R614" s="219"/>
      <c r="S614" s="219"/>
      <c r="T614" s="219"/>
      <c r="U614" s="219"/>
      <c r="V614" s="217"/>
      <c r="X614" s="106"/>
      <c r="Y614" s="217"/>
      <c r="Z614" s="217"/>
      <c r="AA614" s="217"/>
      <c r="AB614" s="94"/>
      <c r="AC614" s="217"/>
      <c r="AD614" s="217"/>
      <c r="AE614" s="217"/>
      <c r="AF614" s="217"/>
      <c r="AG614" s="217"/>
      <c r="AH614" s="217"/>
      <c r="AI614" s="94"/>
      <c r="AJ614" s="217"/>
      <c r="AK614" s="217"/>
      <c r="AL614" s="217"/>
      <c r="AM614" s="217"/>
      <c r="AN614" s="217"/>
      <c r="AO614" s="94"/>
      <c r="AP614" s="217"/>
      <c r="AQ614" s="217"/>
      <c r="AR614" s="217"/>
      <c r="AU614" s="217"/>
      <c r="AW614" s="217"/>
      <c r="AX614" s="217"/>
      <c r="BE614" s="94"/>
      <c r="BF614" s="217"/>
      <c r="BG614" s="94"/>
      <c r="BH614" s="94"/>
      <c r="BI614" s="217"/>
      <c r="BJ614" s="94"/>
      <c r="BK614" s="217"/>
      <c r="BL614" s="217"/>
      <c r="BQ614" s="96"/>
      <c r="BR614" s="96"/>
      <c r="BS614" s="96"/>
      <c r="BT614" s="96"/>
      <c r="BV614" s="96"/>
      <c r="BW614" s="96"/>
    </row>
    <row r="615" spans="2:75" x14ac:dyDescent="0.2">
      <c r="B615" s="101"/>
      <c r="I615" s="101"/>
      <c r="L615" s="101"/>
      <c r="M615" s="105"/>
      <c r="N615" s="256"/>
      <c r="O615" s="256"/>
      <c r="P615" s="256"/>
      <c r="Q615" s="256"/>
      <c r="R615" s="219"/>
      <c r="S615" s="219"/>
      <c r="T615" s="219"/>
      <c r="U615" s="219"/>
      <c r="V615" s="217"/>
      <c r="X615" s="106"/>
      <c r="Y615" s="217"/>
      <c r="Z615" s="217"/>
      <c r="AA615" s="217"/>
      <c r="AB615" s="94"/>
      <c r="AC615" s="217"/>
      <c r="AD615" s="217"/>
      <c r="AE615" s="217"/>
      <c r="AF615" s="217"/>
      <c r="AG615" s="217"/>
      <c r="AH615" s="217"/>
      <c r="AI615" s="94"/>
      <c r="AJ615" s="217"/>
      <c r="AK615" s="217"/>
      <c r="AL615" s="217"/>
      <c r="AM615" s="217"/>
      <c r="AN615" s="217"/>
      <c r="AO615" s="94"/>
      <c r="AP615" s="217"/>
      <c r="AQ615" s="217"/>
      <c r="AR615" s="217"/>
      <c r="AU615" s="217"/>
      <c r="AW615" s="217"/>
      <c r="AX615" s="217"/>
      <c r="BE615" s="94"/>
      <c r="BF615" s="217"/>
      <c r="BG615" s="94"/>
      <c r="BH615" s="94"/>
      <c r="BI615" s="217"/>
      <c r="BJ615" s="94"/>
      <c r="BK615" s="217"/>
      <c r="BL615" s="217"/>
      <c r="BQ615" s="96"/>
      <c r="BR615" s="96"/>
      <c r="BS615" s="96"/>
      <c r="BT615" s="96"/>
      <c r="BV615" s="96"/>
      <c r="BW615" s="96"/>
    </row>
    <row r="616" spans="2:75" x14ac:dyDescent="0.2">
      <c r="B616" s="101"/>
      <c r="I616" s="101"/>
      <c r="L616" s="101"/>
      <c r="M616" s="105"/>
      <c r="N616" s="256"/>
      <c r="O616" s="256"/>
      <c r="P616" s="256"/>
      <c r="Q616" s="256"/>
      <c r="R616" s="219"/>
      <c r="S616" s="219"/>
      <c r="T616" s="219"/>
      <c r="U616" s="219"/>
      <c r="V616" s="217"/>
      <c r="X616" s="106"/>
      <c r="Y616" s="217"/>
      <c r="Z616" s="217"/>
      <c r="AA616" s="217"/>
      <c r="AB616" s="94"/>
      <c r="AC616" s="217"/>
      <c r="AD616" s="217"/>
      <c r="AE616" s="217"/>
      <c r="AF616" s="217"/>
      <c r="AG616" s="217"/>
      <c r="AH616" s="217"/>
      <c r="AI616" s="94"/>
      <c r="AJ616" s="217"/>
      <c r="AK616" s="217"/>
      <c r="AL616" s="217"/>
      <c r="AM616" s="217"/>
      <c r="AN616" s="217"/>
      <c r="AO616" s="94"/>
      <c r="AP616" s="217"/>
      <c r="AQ616" s="217"/>
      <c r="AR616" s="217"/>
      <c r="AU616" s="217"/>
      <c r="AW616" s="217"/>
      <c r="AX616" s="217"/>
      <c r="BE616" s="94"/>
      <c r="BF616" s="217"/>
      <c r="BG616" s="94"/>
      <c r="BH616" s="94"/>
      <c r="BI616" s="217"/>
      <c r="BJ616" s="94"/>
      <c r="BK616" s="217"/>
      <c r="BL616" s="217"/>
      <c r="BQ616" s="96"/>
      <c r="BR616" s="96"/>
      <c r="BS616" s="96"/>
      <c r="BT616" s="96"/>
      <c r="BV616" s="96"/>
      <c r="BW616" s="96"/>
    </row>
    <row r="617" spans="2:75" x14ac:dyDescent="0.2">
      <c r="B617" s="101"/>
      <c r="I617" s="101"/>
      <c r="L617" s="101"/>
      <c r="M617" s="105"/>
      <c r="N617" s="256"/>
      <c r="O617" s="256"/>
      <c r="P617" s="256"/>
      <c r="Q617" s="256"/>
      <c r="R617" s="219"/>
      <c r="S617" s="219"/>
      <c r="T617" s="219"/>
      <c r="U617" s="219"/>
      <c r="V617" s="217"/>
      <c r="X617" s="106"/>
      <c r="Y617" s="217"/>
      <c r="Z617" s="217"/>
      <c r="AA617" s="217"/>
      <c r="AB617" s="94"/>
      <c r="AC617" s="217"/>
      <c r="AD617" s="217"/>
      <c r="AE617" s="217"/>
      <c r="AF617" s="217"/>
      <c r="AG617" s="217"/>
      <c r="AH617" s="217"/>
      <c r="AI617" s="94"/>
      <c r="AJ617" s="217"/>
      <c r="AK617" s="217"/>
      <c r="AL617" s="217"/>
      <c r="AM617" s="217"/>
      <c r="AN617" s="217"/>
      <c r="AO617" s="94"/>
      <c r="AP617" s="217"/>
      <c r="AQ617" s="217"/>
      <c r="AR617" s="217"/>
      <c r="AU617" s="217"/>
      <c r="AW617" s="217"/>
      <c r="AX617" s="217"/>
      <c r="BE617" s="94"/>
      <c r="BF617" s="217"/>
      <c r="BG617" s="94"/>
      <c r="BH617" s="94"/>
      <c r="BI617" s="217"/>
      <c r="BJ617" s="94"/>
      <c r="BK617" s="217"/>
      <c r="BL617" s="217"/>
      <c r="BQ617" s="96"/>
      <c r="BR617" s="96"/>
      <c r="BS617" s="96"/>
      <c r="BT617" s="96"/>
      <c r="BV617" s="96"/>
      <c r="BW617" s="96"/>
    </row>
    <row r="618" spans="2:75" x14ac:dyDescent="0.2">
      <c r="B618" s="101"/>
      <c r="I618" s="101"/>
      <c r="L618" s="101"/>
      <c r="M618" s="105"/>
      <c r="N618" s="256"/>
      <c r="O618" s="256"/>
      <c r="P618" s="256"/>
      <c r="Q618" s="256"/>
      <c r="R618" s="219"/>
      <c r="S618" s="219"/>
      <c r="T618" s="219"/>
      <c r="U618" s="219"/>
      <c r="V618" s="217"/>
      <c r="X618" s="106"/>
      <c r="Y618" s="217"/>
      <c r="Z618" s="217"/>
      <c r="AA618" s="217"/>
      <c r="AB618" s="94"/>
      <c r="AC618" s="217"/>
      <c r="AD618" s="217"/>
      <c r="AE618" s="217"/>
      <c r="AF618" s="217"/>
      <c r="AG618" s="217"/>
      <c r="AH618" s="217"/>
      <c r="AI618" s="94"/>
      <c r="AJ618" s="217"/>
      <c r="AK618" s="217"/>
      <c r="AL618" s="217"/>
      <c r="AM618" s="217"/>
      <c r="AN618" s="217"/>
      <c r="AO618" s="94"/>
      <c r="AP618" s="217"/>
      <c r="AQ618" s="217"/>
      <c r="AR618" s="217"/>
      <c r="AU618" s="217"/>
      <c r="AW618" s="217"/>
      <c r="AX618" s="217"/>
      <c r="BE618" s="94"/>
      <c r="BF618" s="217"/>
      <c r="BG618" s="94"/>
      <c r="BH618" s="94"/>
      <c r="BI618" s="217"/>
      <c r="BJ618" s="94"/>
      <c r="BK618" s="217"/>
      <c r="BL618" s="217"/>
      <c r="BQ618" s="96"/>
      <c r="BR618" s="96"/>
      <c r="BS618" s="96"/>
      <c r="BT618" s="96"/>
      <c r="BV618" s="96"/>
      <c r="BW618" s="96"/>
    </row>
    <row r="619" spans="2:75" x14ac:dyDescent="0.2">
      <c r="B619" s="101"/>
      <c r="I619" s="101"/>
      <c r="L619" s="101"/>
      <c r="M619" s="105"/>
      <c r="N619" s="256"/>
      <c r="O619" s="256"/>
      <c r="P619" s="256"/>
      <c r="Q619" s="256"/>
      <c r="R619" s="219"/>
      <c r="S619" s="219"/>
      <c r="T619" s="219"/>
      <c r="U619" s="219"/>
      <c r="V619" s="217"/>
      <c r="X619" s="106"/>
      <c r="Y619" s="217"/>
      <c r="Z619" s="217"/>
      <c r="AA619" s="217"/>
      <c r="AB619" s="94"/>
      <c r="AC619" s="217"/>
      <c r="AD619" s="217"/>
      <c r="AE619" s="217"/>
      <c r="AF619" s="217"/>
      <c r="AG619" s="217"/>
      <c r="AH619" s="217"/>
      <c r="AI619" s="94"/>
      <c r="AJ619" s="217"/>
      <c r="AK619" s="217"/>
      <c r="AL619" s="217"/>
      <c r="AM619" s="217"/>
      <c r="AN619" s="217"/>
      <c r="AO619" s="94"/>
      <c r="AP619" s="217"/>
      <c r="AQ619" s="217"/>
      <c r="AR619" s="217"/>
      <c r="AU619" s="217"/>
      <c r="AW619" s="217"/>
      <c r="AX619" s="217"/>
      <c r="BE619" s="94"/>
      <c r="BF619" s="217"/>
      <c r="BG619" s="94"/>
      <c r="BH619" s="94"/>
      <c r="BI619" s="217"/>
      <c r="BJ619" s="94"/>
      <c r="BK619" s="217"/>
      <c r="BL619" s="217"/>
      <c r="BQ619" s="96"/>
      <c r="BR619" s="96"/>
      <c r="BS619" s="96"/>
      <c r="BT619" s="96"/>
      <c r="BV619" s="96"/>
      <c r="BW619" s="96"/>
    </row>
    <row r="620" spans="2:75" x14ac:dyDescent="0.2">
      <c r="B620" s="101"/>
      <c r="I620" s="101"/>
      <c r="L620" s="101"/>
      <c r="M620" s="105"/>
      <c r="N620" s="256"/>
      <c r="O620" s="256"/>
      <c r="P620" s="256"/>
      <c r="Q620" s="256"/>
      <c r="R620" s="219"/>
      <c r="S620" s="219"/>
      <c r="T620" s="219"/>
      <c r="U620" s="219"/>
      <c r="V620" s="217"/>
      <c r="X620" s="106"/>
      <c r="Y620" s="217"/>
      <c r="Z620" s="217"/>
      <c r="AA620" s="217"/>
      <c r="AB620" s="94"/>
      <c r="AC620" s="217"/>
      <c r="AD620" s="217"/>
      <c r="AE620" s="217"/>
      <c r="AF620" s="217"/>
      <c r="AG620" s="217"/>
      <c r="AH620" s="217"/>
      <c r="AI620" s="94"/>
      <c r="AJ620" s="217"/>
      <c r="AK620" s="217"/>
      <c r="AL620" s="217"/>
      <c r="AM620" s="217"/>
      <c r="AN620" s="217"/>
      <c r="AO620" s="94"/>
      <c r="AP620" s="217"/>
      <c r="AQ620" s="217"/>
      <c r="AR620" s="217"/>
      <c r="AU620" s="217"/>
      <c r="AW620" s="217"/>
      <c r="AX620" s="217"/>
      <c r="BE620" s="94"/>
      <c r="BF620" s="217"/>
      <c r="BG620" s="94"/>
      <c r="BH620" s="94"/>
      <c r="BI620" s="217"/>
      <c r="BJ620" s="94"/>
      <c r="BK620" s="217"/>
      <c r="BL620" s="217"/>
      <c r="BQ620" s="96"/>
      <c r="BR620" s="96"/>
      <c r="BS620" s="96"/>
      <c r="BT620" s="96"/>
      <c r="BV620" s="96"/>
      <c r="BW620" s="96"/>
    </row>
    <row r="621" spans="2:75" x14ac:dyDescent="0.2">
      <c r="B621" s="101"/>
      <c r="I621" s="101"/>
      <c r="L621" s="101"/>
      <c r="M621" s="105"/>
      <c r="N621" s="256"/>
      <c r="O621" s="256"/>
      <c r="P621" s="256"/>
      <c r="Q621" s="256"/>
      <c r="R621" s="219"/>
      <c r="S621" s="219"/>
      <c r="T621" s="219"/>
      <c r="U621" s="219"/>
      <c r="V621" s="217"/>
      <c r="X621" s="106"/>
      <c r="Y621" s="217"/>
      <c r="Z621" s="217"/>
      <c r="AA621" s="217"/>
      <c r="AB621" s="94"/>
      <c r="AC621" s="217"/>
      <c r="AD621" s="217"/>
      <c r="AE621" s="217"/>
      <c r="AF621" s="217"/>
      <c r="AG621" s="217"/>
      <c r="AH621" s="217"/>
      <c r="AI621" s="94"/>
      <c r="AJ621" s="217"/>
      <c r="AK621" s="217"/>
      <c r="AL621" s="217"/>
      <c r="AM621" s="217"/>
      <c r="AN621" s="217"/>
      <c r="AO621" s="94"/>
      <c r="AP621" s="217"/>
      <c r="AQ621" s="217"/>
      <c r="AR621" s="217"/>
      <c r="AU621" s="217"/>
      <c r="AW621" s="217"/>
      <c r="AX621" s="217"/>
      <c r="BE621" s="94"/>
      <c r="BF621" s="217"/>
      <c r="BG621" s="94"/>
      <c r="BH621" s="94"/>
      <c r="BI621" s="217"/>
      <c r="BJ621" s="94"/>
      <c r="BK621" s="217"/>
      <c r="BL621" s="217"/>
      <c r="BQ621" s="96"/>
      <c r="BR621" s="96"/>
      <c r="BS621" s="96"/>
      <c r="BT621" s="96"/>
      <c r="BV621" s="96"/>
      <c r="BW621" s="96"/>
    </row>
    <row r="622" spans="2:75" x14ac:dyDescent="0.2">
      <c r="B622" s="101"/>
      <c r="I622" s="101"/>
      <c r="L622" s="101"/>
      <c r="M622" s="105"/>
      <c r="N622" s="256"/>
      <c r="O622" s="256"/>
      <c r="P622" s="256"/>
      <c r="Q622" s="256"/>
      <c r="R622" s="219"/>
      <c r="S622" s="219"/>
      <c r="T622" s="219"/>
      <c r="U622" s="219"/>
      <c r="V622" s="217"/>
      <c r="X622" s="106"/>
      <c r="Y622" s="217"/>
      <c r="Z622" s="217"/>
      <c r="AA622" s="217"/>
      <c r="AB622" s="94"/>
      <c r="AC622" s="217"/>
      <c r="AD622" s="217"/>
      <c r="AE622" s="217"/>
      <c r="AF622" s="217"/>
      <c r="AG622" s="217"/>
      <c r="AH622" s="217"/>
      <c r="AI622" s="94"/>
      <c r="AJ622" s="217"/>
      <c r="AK622" s="217"/>
      <c r="AL622" s="217"/>
      <c r="AM622" s="217"/>
      <c r="AN622" s="217"/>
      <c r="AO622" s="94"/>
      <c r="AP622" s="217"/>
      <c r="AQ622" s="217"/>
      <c r="AR622" s="217"/>
      <c r="AU622" s="217"/>
      <c r="AW622" s="217"/>
      <c r="AX622" s="217"/>
      <c r="BE622" s="94"/>
      <c r="BF622" s="217"/>
      <c r="BG622" s="94"/>
      <c r="BH622" s="94"/>
      <c r="BI622" s="217"/>
      <c r="BJ622" s="94"/>
      <c r="BK622" s="217"/>
      <c r="BL622" s="217"/>
      <c r="BQ622" s="96"/>
      <c r="BR622" s="96"/>
      <c r="BS622" s="96"/>
      <c r="BT622" s="96"/>
      <c r="BV622" s="96"/>
      <c r="BW622" s="96"/>
    </row>
    <row r="623" spans="2:75" x14ac:dyDescent="0.2">
      <c r="B623" s="101"/>
      <c r="I623" s="101"/>
      <c r="L623" s="101"/>
      <c r="M623" s="105"/>
      <c r="N623" s="256"/>
      <c r="O623" s="256"/>
      <c r="P623" s="256"/>
      <c r="Q623" s="256"/>
      <c r="R623" s="219"/>
      <c r="S623" s="219"/>
      <c r="T623" s="219"/>
      <c r="U623" s="219"/>
      <c r="V623" s="217"/>
      <c r="X623" s="106"/>
      <c r="Y623" s="217"/>
      <c r="Z623" s="217"/>
      <c r="AA623" s="217"/>
      <c r="AB623" s="94"/>
      <c r="AC623" s="217"/>
      <c r="AD623" s="217"/>
      <c r="AE623" s="217"/>
      <c r="AF623" s="217"/>
      <c r="AG623" s="217"/>
      <c r="AH623" s="217"/>
      <c r="AI623" s="94"/>
      <c r="AJ623" s="217"/>
      <c r="AK623" s="217"/>
      <c r="AL623" s="217"/>
      <c r="AM623" s="217"/>
      <c r="AN623" s="217"/>
      <c r="AO623" s="94"/>
      <c r="AP623" s="217"/>
      <c r="AQ623" s="217"/>
      <c r="AR623" s="217"/>
      <c r="AU623" s="217"/>
      <c r="AW623" s="217"/>
      <c r="AX623" s="217"/>
      <c r="BE623" s="94"/>
      <c r="BF623" s="217"/>
      <c r="BG623" s="94"/>
      <c r="BH623" s="94"/>
      <c r="BI623" s="217"/>
      <c r="BJ623" s="94"/>
      <c r="BK623" s="217"/>
      <c r="BL623" s="217"/>
      <c r="BQ623" s="96"/>
      <c r="BR623" s="96"/>
      <c r="BS623" s="96"/>
      <c r="BT623" s="96"/>
      <c r="BV623" s="96"/>
      <c r="BW623" s="96"/>
    </row>
    <row r="624" spans="2:75" x14ac:dyDescent="0.2">
      <c r="B624" s="101"/>
      <c r="I624" s="101"/>
      <c r="L624" s="101"/>
      <c r="M624" s="105"/>
      <c r="N624" s="256"/>
      <c r="O624" s="256"/>
      <c r="P624" s="256"/>
      <c r="Q624" s="256"/>
      <c r="R624" s="219"/>
      <c r="S624" s="219"/>
      <c r="T624" s="219"/>
      <c r="U624" s="219"/>
      <c r="V624" s="217"/>
      <c r="X624" s="106"/>
      <c r="Y624" s="217"/>
      <c r="Z624" s="217"/>
      <c r="AA624" s="217"/>
      <c r="AB624" s="94"/>
      <c r="AC624" s="217"/>
      <c r="AD624" s="217"/>
      <c r="AE624" s="217"/>
      <c r="AF624" s="217"/>
      <c r="AG624" s="217"/>
      <c r="AH624" s="217"/>
      <c r="AI624" s="94"/>
      <c r="AJ624" s="217"/>
      <c r="AK624" s="217"/>
      <c r="AL624" s="217"/>
      <c r="AM624" s="217"/>
      <c r="AN624" s="217"/>
      <c r="AO624" s="94"/>
      <c r="AP624" s="217"/>
      <c r="AQ624" s="217"/>
      <c r="AR624" s="217"/>
      <c r="AU624" s="217"/>
      <c r="AW624" s="217"/>
      <c r="AX624" s="217"/>
      <c r="BE624" s="94"/>
      <c r="BF624" s="217"/>
      <c r="BG624" s="94"/>
      <c r="BH624" s="94"/>
      <c r="BI624" s="217"/>
      <c r="BJ624" s="94"/>
      <c r="BK624" s="217"/>
      <c r="BL624" s="217"/>
      <c r="BQ624" s="96"/>
      <c r="BR624" s="96"/>
      <c r="BS624" s="96"/>
      <c r="BT624" s="96"/>
      <c r="BV624" s="96"/>
      <c r="BW624" s="96"/>
    </row>
    <row r="625" spans="2:75" x14ac:dyDescent="0.2">
      <c r="B625" s="101"/>
      <c r="I625" s="101"/>
      <c r="L625" s="101"/>
      <c r="M625" s="105"/>
      <c r="N625" s="256"/>
      <c r="O625" s="256"/>
      <c r="P625" s="256"/>
      <c r="Q625" s="256"/>
      <c r="R625" s="219"/>
      <c r="S625" s="219"/>
      <c r="T625" s="219"/>
      <c r="U625" s="219"/>
      <c r="V625" s="217"/>
      <c r="X625" s="106"/>
      <c r="Y625" s="217"/>
      <c r="Z625" s="217"/>
      <c r="AA625" s="217"/>
      <c r="AB625" s="94"/>
      <c r="AC625" s="217"/>
      <c r="AD625" s="217"/>
      <c r="AE625" s="217"/>
      <c r="AF625" s="217"/>
      <c r="AG625" s="217"/>
      <c r="AH625" s="217"/>
      <c r="AI625" s="94"/>
      <c r="AJ625" s="217"/>
      <c r="AK625" s="217"/>
      <c r="AL625" s="217"/>
      <c r="AM625" s="217"/>
      <c r="AN625" s="217"/>
      <c r="AO625" s="94"/>
      <c r="AP625" s="217"/>
      <c r="AQ625" s="217"/>
      <c r="AR625" s="217"/>
      <c r="AU625" s="217"/>
      <c r="AW625" s="217"/>
      <c r="AX625" s="217"/>
      <c r="BE625" s="94"/>
      <c r="BF625" s="217"/>
      <c r="BG625" s="94"/>
      <c r="BH625" s="94"/>
      <c r="BI625" s="217"/>
      <c r="BJ625" s="94"/>
      <c r="BK625" s="217"/>
      <c r="BL625" s="217"/>
      <c r="BQ625" s="96"/>
      <c r="BR625" s="96"/>
      <c r="BS625" s="96"/>
      <c r="BT625" s="96"/>
      <c r="BV625" s="96"/>
      <c r="BW625" s="96"/>
    </row>
    <row r="626" spans="2:75" x14ac:dyDescent="0.2">
      <c r="B626" s="101"/>
      <c r="I626" s="101"/>
      <c r="L626" s="101"/>
      <c r="M626" s="105"/>
      <c r="N626" s="256"/>
      <c r="O626" s="256"/>
      <c r="P626" s="256"/>
      <c r="Q626" s="256"/>
      <c r="R626" s="219"/>
      <c r="S626" s="219"/>
      <c r="T626" s="219"/>
      <c r="U626" s="219"/>
      <c r="V626" s="217"/>
      <c r="X626" s="106"/>
      <c r="Y626" s="217"/>
      <c r="Z626" s="217"/>
      <c r="AA626" s="217"/>
      <c r="AB626" s="94"/>
      <c r="AC626" s="217"/>
      <c r="AD626" s="217"/>
      <c r="AE626" s="217"/>
      <c r="AF626" s="217"/>
      <c r="AG626" s="217"/>
      <c r="AH626" s="217"/>
      <c r="AI626" s="94"/>
      <c r="AJ626" s="217"/>
      <c r="AK626" s="217"/>
      <c r="AL626" s="217"/>
      <c r="AM626" s="217"/>
      <c r="AN626" s="217"/>
      <c r="AO626" s="94"/>
      <c r="AP626" s="217"/>
      <c r="AQ626" s="217"/>
      <c r="AR626" s="217"/>
      <c r="AU626" s="217"/>
      <c r="AW626" s="217"/>
      <c r="AX626" s="217"/>
      <c r="BE626" s="94"/>
      <c r="BF626" s="217"/>
      <c r="BG626" s="94"/>
      <c r="BH626" s="94"/>
      <c r="BI626" s="217"/>
      <c r="BJ626" s="94"/>
      <c r="BK626" s="217"/>
      <c r="BL626" s="217"/>
      <c r="BQ626" s="96"/>
      <c r="BR626" s="96"/>
      <c r="BS626" s="96"/>
      <c r="BT626" s="96"/>
      <c r="BV626" s="96"/>
      <c r="BW626" s="96"/>
    </row>
    <row r="627" spans="2:75" x14ac:dyDescent="0.2">
      <c r="B627" s="101"/>
      <c r="I627" s="101"/>
      <c r="L627" s="101"/>
      <c r="M627" s="105"/>
      <c r="N627" s="256"/>
      <c r="O627" s="256"/>
      <c r="P627" s="256"/>
      <c r="Q627" s="256"/>
      <c r="R627" s="219"/>
      <c r="S627" s="219"/>
      <c r="T627" s="219"/>
      <c r="U627" s="219"/>
      <c r="V627" s="217"/>
      <c r="X627" s="106"/>
      <c r="Y627" s="217"/>
      <c r="Z627" s="217"/>
      <c r="AA627" s="217"/>
      <c r="AB627" s="94"/>
      <c r="AC627" s="217"/>
      <c r="AD627" s="217"/>
      <c r="AE627" s="217"/>
      <c r="AF627" s="217"/>
      <c r="AG627" s="217"/>
      <c r="AH627" s="217"/>
      <c r="AI627" s="94"/>
      <c r="AJ627" s="217"/>
      <c r="AK627" s="217"/>
      <c r="AL627" s="217"/>
      <c r="AM627" s="217"/>
      <c r="AN627" s="217"/>
      <c r="AO627" s="94"/>
      <c r="AP627" s="217"/>
      <c r="AQ627" s="217"/>
      <c r="AR627" s="217"/>
      <c r="AU627" s="217"/>
      <c r="AW627" s="217"/>
      <c r="AX627" s="217"/>
      <c r="BE627" s="94"/>
      <c r="BF627" s="217"/>
      <c r="BG627" s="94"/>
      <c r="BH627" s="94"/>
      <c r="BI627" s="217"/>
      <c r="BJ627" s="94"/>
      <c r="BK627" s="217"/>
      <c r="BL627" s="217"/>
      <c r="BQ627" s="96"/>
      <c r="BR627" s="96"/>
      <c r="BS627" s="96"/>
      <c r="BT627" s="96"/>
      <c r="BV627" s="96"/>
      <c r="BW627" s="96"/>
    </row>
    <row r="628" spans="2:75" x14ac:dyDescent="0.2">
      <c r="B628" s="101"/>
      <c r="I628" s="101"/>
      <c r="L628" s="101"/>
      <c r="M628" s="105"/>
      <c r="N628" s="256"/>
      <c r="O628" s="256"/>
      <c r="P628" s="256"/>
      <c r="Q628" s="256"/>
      <c r="R628" s="219"/>
      <c r="S628" s="219"/>
      <c r="T628" s="219"/>
      <c r="U628" s="219"/>
      <c r="V628" s="217"/>
      <c r="X628" s="106"/>
      <c r="Y628" s="217"/>
      <c r="Z628" s="217"/>
      <c r="AA628" s="217"/>
      <c r="AB628" s="94"/>
      <c r="AC628" s="217"/>
      <c r="AD628" s="217"/>
      <c r="AE628" s="217"/>
      <c r="AF628" s="217"/>
      <c r="AG628" s="217"/>
      <c r="AH628" s="217"/>
      <c r="AI628" s="94"/>
      <c r="AJ628" s="217"/>
      <c r="AK628" s="217"/>
      <c r="AL628" s="217"/>
      <c r="AM628" s="217"/>
      <c r="AN628" s="217"/>
      <c r="AO628" s="94"/>
      <c r="AP628" s="217"/>
      <c r="AQ628" s="217"/>
      <c r="AR628" s="217"/>
      <c r="AU628" s="217"/>
      <c r="AW628" s="217"/>
      <c r="AX628" s="217"/>
      <c r="BE628" s="94"/>
      <c r="BF628" s="217"/>
      <c r="BG628" s="94"/>
      <c r="BH628" s="94"/>
      <c r="BI628" s="217"/>
      <c r="BJ628" s="94"/>
      <c r="BK628" s="217"/>
      <c r="BL628" s="217"/>
      <c r="BQ628" s="96"/>
      <c r="BR628" s="96"/>
      <c r="BS628" s="96"/>
      <c r="BT628" s="96"/>
      <c r="BV628" s="96"/>
      <c r="BW628" s="96"/>
    </row>
    <row r="629" spans="2:75" x14ac:dyDescent="0.2">
      <c r="B629" s="101"/>
      <c r="I629" s="101"/>
      <c r="L629" s="101"/>
      <c r="M629" s="105"/>
      <c r="N629" s="256"/>
      <c r="O629" s="256"/>
      <c r="P629" s="256"/>
      <c r="Q629" s="256"/>
      <c r="R629" s="219"/>
      <c r="S629" s="219"/>
      <c r="T629" s="219"/>
      <c r="U629" s="219"/>
      <c r="V629" s="217"/>
      <c r="X629" s="106"/>
      <c r="Y629" s="217"/>
      <c r="Z629" s="217"/>
      <c r="AA629" s="217"/>
      <c r="AB629" s="94"/>
      <c r="AC629" s="217"/>
      <c r="AD629" s="217"/>
      <c r="AE629" s="217"/>
      <c r="AF629" s="217"/>
      <c r="AG629" s="217"/>
      <c r="AH629" s="217"/>
      <c r="AI629" s="94"/>
      <c r="AJ629" s="217"/>
      <c r="AK629" s="217"/>
      <c r="AL629" s="217"/>
      <c r="AM629" s="217"/>
      <c r="AN629" s="217"/>
      <c r="AO629" s="94"/>
      <c r="AP629" s="217"/>
      <c r="AQ629" s="217"/>
      <c r="AR629" s="217"/>
      <c r="AU629" s="217"/>
      <c r="AW629" s="217"/>
      <c r="AX629" s="217"/>
      <c r="BE629" s="94"/>
      <c r="BF629" s="217"/>
      <c r="BG629" s="94"/>
      <c r="BH629" s="94"/>
      <c r="BI629" s="217"/>
      <c r="BJ629" s="94"/>
      <c r="BK629" s="217"/>
      <c r="BL629" s="217"/>
      <c r="BQ629" s="96"/>
      <c r="BR629" s="96"/>
      <c r="BS629" s="96"/>
      <c r="BT629" s="96"/>
      <c r="BV629" s="96"/>
      <c r="BW629" s="96"/>
    </row>
    <row r="630" spans="2:75" x14ac:dyDescent="0.2">
      <c r="B630" s="101"/>
      <c r="I630" s="101"/>
      <c r="L630" s="101"/>
      <c r="M630" s="105"/>
      <c r="N630" s="256"/>
      <c r="O630" s="256"/>
      <c r="P630" s="256"/>
      <c r="Q630" s="256"/>
      <c r="R630" s="219"/>
      <c r="S630" s="219"/>
      <c r="T630" s="219"/>
      <c r="U630" s="219"/>
      <c r="V630" s="217"/>
      <c r="X630" s="106"/>
      <c r="Y630" s="217"/>
      <c r="Z630" s="217"/>
      <c r="AA630" s="217"/>
      <c r="AB630" s="94"/>
      <c r="AC630" s="217"/>
      <c r="AD630" s="217"/>
      <c r="AE630" s="217"/>
      <c r="AF630" s="217"/>
      <c r="AG630" s="217"/>
      <c r="AH630" s="217"/>
      <c r="AI630" s="94"/>
      <c r="AJ630" s="217"/>
      <c r="AK630" s="217"/>
      <c r="AL630" s="217"/>
      <c r="AM630" s="217"/>
      <c r="AN630" s="217"/>
      <c r="AO630" s="94"/>
      <c r="AP630" s="217"/>
      <c r="AQ630" s="217"/>
      <c r="AR630" s="217"/>
      <c r="AU630" s="217"/>
      <c r="AW630" s="217"/>
      <c r="AX630" s="217"/>
      <c r="BE630" s="94"/>
      <c r="BF630" s="217"/>
      <c r="BG630" s="94"/>
      <c r="BH630" s="94"/>
      <c r="BI630" s="217"/>
      <c r="BJ630" s="94"/>
      <c r="BK630" s="217"/>
      <c r="BL630" s="217"/>
      <c r="BQ630" s="96"/>
      <c r="BR630" s="96"/>
      <c r="BS630" s="96"/>
      <c r="BT630" s="96"/>
      <c r="BV630" s="96"/>
      <c r="BW630" s="96"/>
    </row>
    <row r="631" spans="2:75" x14ac:dyDescent="0.2">
      <c r="B631" s="101"/>
      <c r="I631" s="101"/>
      <c r="L631" s="101"/>
      <c r="M631" s="105"/>
      <c r="N631" s="256"/>
      <c r="O631" s="256"/>
      <c r="P631" s="256"/>
      <c r="Q631" s="256"/>
      <c r="R631" s="219"/>
      <c r="S631" s="219"/>
      <c r="T631" s="219"/>
      <c r="U631" s="219"/>
      <c r="V631" s="217"/>
      <c r="X631" s="106"/>
      <c r="Y631" s="217"/>
      <c r="Z631" s="217"/>
      <c r="AA631" s="217"/>
      <c r="AB631" s="94"/>
      <c r="AC631" s="217"/>
      <c r="AD631" s="217"/>
      <c r="AE631" s="217"/>
      <c r="AF631" s="217"/>
      <c r="AG631" s="217"/>
      <c r="AH631" s="217"/>
      <c r="AI631" s="94"/>
      <c r="AJ631" s="217"/>
      <c r="AK631" s="217"/>
      <c r="AL631" s="217"/>
      <c r="AM631" s="217"/>
      <c r="AN631" s="217"/>
      <c r="AO631" s="94"/>
      <c r="AP631" s="217"/>
      <c r="AQ631" s="217"/>
      <c r="AR631" s="217"/>
      <c r="AU631" s="217"/>
      <c r="AW631" s="217"/>
      <c r="AX631" s="217"/>
      <c r="BE631" s="94"/>
      <c r="BF631" s="217"/>
      <c r="BG631" s="94"/>
      <c r="BH631" s="94"/>
      <c r="BI631" s="217"/>
      <c r="BJ631" s="94"/>
      <c r="BK631" s="217"/>
      <c r="BL631" s="217"/>
      <c r="BQ631" s="96"/>
      <c r="BR631" s="96"/>
      <c r="BS631" s="96"/>
      <c r="BT631" s="96"/>
      <c r="BV631" s="96"/>
      <c r="BW631" s="96"/>
    </row>
    <row r="632" spans="2:75" x14ac:dyDescent="0.2">
      <c r="B632" s="101"/>
      <c r="I632" s="101"/>
      <c r="L632" s="101"/>
      <c r="M632" s="105"/>
      <c r="N632" s="256"/>
      <c r="O632" s="256"/>
      <c r="P632" s="256"/>
      <c r="Q632" s="256"/>
      <c r="R632" s="219"/>
      <c r="S632" s="219"/>
      <c r="T632" s="219"/>
      <c r="U632" s="219"/>
      <c r="V632" s="217"/>
      <c r="X632" s="106"/>
      <c r="Y632" s="217"/>
      <c r="Z632" s="217"/>
      <c r="AA632" s="217"/>
      <c r="AB632" s="94"/>
      <c r="AC632" s="217"/>
      <c r="AD632" s="217"/>
      <c r="AE632" s="217"/>
      <c r="AF632" s="217"/>
      <c r="AG632" s="217"/>
      <c r="AH632" s="217"/>
      <c r="AI632" s="94"/>
      <c r="AJ632" s="217"/>
      <c r="AK632" s="217"/>
      <c r="AL632" s="217"/>
      <c r="AM632" s="217"/>
      <c r="AN632" s="217"/>
      <c r="AO632" s="94"/>
      <c r="AP632" s="217"/>
      <c r="AQ632" s="217"/>
      <c r="AR632" s="217"/>
      <c r="AU632" s="217"/>
      <c r="AW632" s="217"/>
      <c r="AX632" s="217"/>
      <c r="BE632" s="94"/>
      <c r="BF632" s="217"/>
      <c r="BG632" s="94"/>
      <c r="BH632" s="94"/>
      <c r="BI632" s="217"/>
      <c r="BJ632" s="94"/>
      <c r="BK632" s="217"/>
      <c r="BL632" s="217"/>
      <c r="BQ632" s="96"/>
      <c r="BR632" s="96"/>
      <c r="BS632" s="96"/>
      <c r="BT632" s="96"/>
      <c r="BV632" s="96"/>
      <c r="BW632" s="96"/>
    </row>
    <row r="633" spans="2:75" x14ac:dyDescent="0.2">
      <c r="B633" s="101"/>
      <c r="I633" s="101"/>
      <c r="L633" s="101"/>
      <c r="M633" s="105"/>
      <c r="N633" s="256"/>
      <c r="O633" s="256"/>
      <c r="P633" s="256"/>
      <c r="Q633" s="256"/>
      <c r="R633" s="219"/>
      <c r="S633" s="219"/>
      <c r="T633" s="219"/>
      <c r="U633" s="219"/>
      <c r="V633" s="217"/>
      <c r="X633" s="106"/>
      <c r="Y633" s="217"/>
      <c r="Z633" s="217"/>
      <c r="AA633" s="217"/>
      <c r="AB633" s="94"/>
      <c r="AC633" s="217"/>
      <c r="AD633" s="217"/>
      <c r="AE633" s="217"/>
      <c r="AF633" s="217"/>
      <c r="AG633" s="217"/>
      <c r="AH633" s="217"/>
      <c r="AI633" s="94"/>
      <c r="AJ633" s="217"/>
      <c r="AK633" s="217"/>
      <c r="AL633" s="217"/>
      <c r="AM633" s="217"/>
      <c r="AN633" s="217"/>
      <c r="AO633" s="94"/>
      <c r="AP633" s="217"/>
      <c r="AQ633" s="217"/>
      <c r="AR633" s="217"/>
      <c r="AU633" s="217"/>
      <c r="AW633" s="217"/>
      <c r="AX633" s="217"/>
      <c r="BE633" s="94"/>
      <c r="BF633" s="217"/>
      <c r="BG633" s="94"/>
      <c r="BH633" s="94"/>
      <c r="BI633" s="217"/>
      <c r="BJ633" s="94"/>
      <c r="BK633" s="217"/>
      <c r="BL633" s="217"/>
      <c r="BQ633" s="96"/>
      <c r="BR633" s="96"/>
      <c r="BS633" s="96"/>
      <c r="BT633" s="96"/>
      <c r="BV633" s="96"/>
      <c r="BW633" s="96"/>
    </row>
    <row r="634" spans="2:75" x14ac:dyDescent="0.2">
      <c r="B634" s="101"/>
      <c r="I634" s="101"/>
      <c r="L634" s="101"/>
      <c r="M634" s="105"/>
      <c r="N634" s="256"/>
      <c r="O634" s="256"/>
      <c r="P634" s="256"/>
      <c r="Q634" s="256"/>
      <c r="R634" s="219"/>
      <c r="S634" s="219"/>
      <c r="T634" s="219"/>
      <c r="U634" s="219"/>
      <c r="V634" s="217"/>
      <c r="X634" s="106"/>
      <c r="Y634" s="217"/>
      <c r="Z634" s="217"/>
      <c r="AA634" s="217"/>
      <c r="AB634" s="94"/>
      <c r="AC634" s="217"/>
      <c r="AD634" s="217"/>
      <c r="AE634" s="217"/>
      <c r="AF634" s="217"/>
      <c r="AG634" s="217"/>
      <c r="AH634" s="217"/>
      <c r="AI634" s="94"/>
      <c r="AJ634" s="217"/>
      <c r="AK634" s="217"/>
      <c r="AL634" s="217"/>
      <c r="AM634" s="217"/>
      <c r="AN634" s="217"/>
      <c r="AO634" s="94"/>
      <c r="AP634" s="217"/>
      <c r="AQ634" s="217"/>
      <c r="AR634" s="217"/>
      <c r="AU634" s="217"/>
      <c r="AW634" s="217"/>
      <c r="AX634" s="217"/>
      <c r="BE634" s="94"/>
      <c r="BF634" s="217"/>
      <c r="BG634" s="94"/>
      <c r="BH634" s="94"/>
      <c r="BI634" s="217"/>
      <c r="BJ634" s="94"/>
      <c r="BK634" s="217"/>
      <c r="BL634" s="217"/>
      <c r="BQ634" s="96"/>
      <c r="BR634" s="96"/>
      <c r="BS634" s="96"/>
      <c r="BT634" s="96"/>
      <c r="BV634" s="96"/>
      <c r="BW634" s="96"/>
    </row>
    <row r="635" spans="2:75" x14ac:dyDescent="0.2">
      <c r="B635" s="101"/>
      <c r="I635" s="101"/>
      <c r="L635" s="101"/>
      <c r="M635" s="105"/>
      <c r="N635" s="256"/>
      <c r="O635" s="256"/>
      <c r="P635" s="256"/>
      <c r="Q635" s="256"/>
      <c r="R635" s="219"/>
      <c r="S635" s="219"/>
      <c r="T635" s="219"/>
      <c r="U635" s="219"/>
      <c r="V635" s="217"/>
      <c r="X635" s="106"/>
      <c r="Y635" s="217"/>
      <c r="Z635" s="217"/>
      <c r="AA635" s="217"/>
      <c r="AB635" s="94"/>
      <c r="AC635" s="217"/>
      <c r="AD635" s="217"/>
      <c r="AE635" s="217"/>
      <c r="AF635" s="217"/>
      <c r="AG635" s="217"/>
      <c r="AH635" s="217"/>
      <c r="AI635" s="94"/>
      <c r="AJ635" s="217"/>
      <c r="AK635" s="217"/>
      <c r="AL635" s="217"/>
      <c r="AM635" s="217"/>
      <c r="AN635" s="217"/>
      <c r="AO635" s="94"/>
      <c r="AP635" s="217"/>
      <c r="AQ635" s="217"/>
      <c r="AR635" s="217"/>
      <c r="AU635" s="217"/>
      <c r="AW635" s="217"/>
      <c r="AX635" s="217"/>
      <c r="BE635" s="94"/>
      <c r="BF635" s="217"/>
      <c r="BG635" s="94"/>
      <c r="BH635" s="94"/>
      <c r="BI635" s="217"/>
      <c r="BJ635" s="94"/>
      <c r="BK635" s="217"/>
      <c r="BL635" s="217"/>
      <c r="BQ635" s="96"/>
      <c r="BR635" s="96"/>
      <c r="BS635" s="96"/>
      <c r="BT635" s="96"/>
      <c r="BV635" s="96"/>
      <c r="BW635" s="96"/>
    </row>
    <row r="636" spans="2:75" x14ac:dyDescent="0.2">
      <c r="B636" s="101"/>
      <c r="I636" s="101"/>
      <c r="L636" s="101"/>
      <c r="M636" s="105"/>
      <c r="N636" s="256"/>
      <c r="O636" s="256"/>
      <c r="P636" s="256"/>
      <c r="Q636" s="256"/>
      <c r="R636" s="219"/>
      <c r="S636" s="219"/>
      <c r="T636" s="219"/>
      <c r="U636" s="219"/>
      <c r="V636" s="217"/>
      <c r="X636" s="106"/>
      <c r="Y636" s="217"/>
      <c r="Z636" s="217"/>
      <c r="AA636" s="217"/>
      <c r="AB636" s="94"/>
      <c r="AC636" s="217"/>
      <c r="AD636" s="217"/>
      <c r="AE636" s="217"/>
      <c r="AF636" s="217"/>
      <c r="AG636" s="217"/>
      <c r="AH636" s="217"/>
      <c r="AI636" s="94"/>
      <c r="AJ636" s="217"/>
      <c r="AK636" s="217"/>
      <c r="AL636" s="217"/>
      <c r="AM636" s="217"/>
      <c r="AN636" s="217"/>
      <c r="AO636" s="94"/>
      <c r="AP636" s="217"/>
      <c r="AQ636" s="217"/>
      <c r="AR636" s="217"/>
      <c r="AU636" s="217"/>
      <c r="AW636" s="217"/>
      <c r="AX636" s="217"/>
      <c r="BE636" s="94"/>
      <c r="BF636" s="217"/>
      <c r="BG636" s="94"/>
      <c r="BH636" s="94"/>
      <c r="BI636" s="217"/>
      <c r="BJ636" s="94"/>
      <c r="BK636" s="217"/>
      <c r="BL636" s="217"/>
      <c r="BQ636" s="96"/>
      <c r="BR636" s="96"/>
      <c r="BS636" s="96"/>
      <c r="BT636" s="96"/>
      <c r="BV636" s="96"/>
      <c r="BW636" s="96"/>
    </row>
    <row r="637" spans="2:75" x14ac:dyDescent="0.2">
      <c r="B637" s="101"/>
      <c r="I637" s="101"/>
      <c r="L637" s="101"/>
      <c r="M637" s="105"/>
      <c r="N637" s="256"/>
      <c r="O637" s="256"/>
      <c r="P637" s="256"/>
      <c r="Q637" s="256"/>
      <c r="R637" s="219"/>
      <c r="S637" s="219"/>
      <c r="T637" s="219"/>
      <c r="U637" s="219"/>
      <c r="V637" s="217"/>
      <c r="X637" s="106"/>
      <c r="Y637" s="217"/>
      <c r="Z637" s="217"/>
      <c r="AA637" s="217"/>
      <c r="AB637" s="94"/>
      <c r="AC637" s="217"/>
      <c r="AD637" s="217"/>
      <c r="AE637" s="217"/>
      <c r="AF637" s="217"/>
      <c r="AG637" s="217"/>
      <c r="AH637" s="217"/>
      <c r="AI637" s="94"/>
      <c r="AJ637" s="217"/>
      <c r="AK637" s="217"/>
      <c r="AL637" s="217"/>
      <c r="AM637" s="217"/>
      <c r="AN637" s="217"/>
      <c r="AO637" s="94"/>
      <c r="AP637" s="217"/>
      <c r="AQ637" s="217"/>
      <c r="AR637" s="217"/>
      <c r="AU637" s="217"/>
      <c r="AW637" s="217"/>
      <c r="AX637" s="217"/>
      <c r="BE637" s="94"/>
      <c r="BF637" s="217"/>
      <c r="BG637" s="94"/>
      <c r="BH637" s="94"/>
      <c r="BI637" s="217"/>
      <c r="BJ637" s="94"/>
      <c r="BK637" s="217"/>
      <c r="BL637" s="217"/>
      <c r="BQ637" s="96"/>
      <c r="BR637" s="96"/>
      <c r="BS637" s="96"/>
      <c r="BT637" s="96"/>
      <c r="BV637" s="96"/>
      <c r="BW637" s="96"/>
    </row>
    <row r="638" spans="2:75" x14ac:dyDescent="0.2">
      <c r="B638" s="101"/>
      <c r="I638" s="101"/>
      <c r="L638" s="101"/>
      <c r="M638" s="105"/>
      <c r="N638" s="256"/>
      <c r="O638" s="256"/>
      <c r="P638" s="256"/>
      <c r="Q638" s="256"/>
      <c r="R638" s="219"/>
      <c r="S638" s="219"/>
      <c r="T638" s="219"/>
      <c r="U638" s="219"/>
      <c r="V638" s="217"/>
      <c r="X638" s="106"/>
      <c r="Y638" s="217"/>
      <c r="Z638" s="217"/>
      <c r="AA638" s="217"/>
      <c r="AB638" s="94"/>
      <c r="AC638" s="217"/>
      <c r="AD638" s="217"/>
      <c r="AE638" s="217"/>
      <c r="AF638" s="217"/>
      <c r="AG638" s="217"/>
      <c r="AH638" s="217"/>
      <c r="AI638" s="94"/>
      <c r="AJ638" s="217"/>
      <c r="AK638" s="217"/>
      <c r="AL638" s="217"/>
      <c r="AM638" s="217"/>
      <c r="AN638" s="217"/>
      <c r="AO638" s="94"/>
      <c r="AP638" s="217"/>
      <c r="AQ638" s="217"/>
      <c r="AR638" s="217"/>
      <c r="AU638" s="217"/>
      <c r="AW638" s="217"/>
      <c r="AX638" s="217"/>
      <c r="BE638" s="94"/>
      <c r="BF638" s="217"/>
      <c r="BG638" s="94"/>
      <c r="BH638" s="94"/>
      <c r="BI638" s="217"/>
      <c r="BJ638" s="94"/>
      <c r="BK638" s="217"/>
      <c r="BL638" s="217"/>
      <c r="BQ638" s="96"/>
      <c r="BR638" s="96"/>
      <c r="BS638" s="96"/>
      <c r="BT638" s="96"/>
      <c r="BV638" s="96"/>
      <c r="BW638" s="96"/>
    </row>
    <row r="639" spans="2:75" x14ac:dyDescent="0.2">
      <c r="B639" s="101"/>
      <c r="I639" s="101"/>
      <c r="L639" s="101"/>
      <c r="M639" s="105"/>
      <c r="N639" s="256"/>
      <c r="O639" s="256"/>
      <c r="P639" s="256"/>
      <c r="Q639" s="256"/>
      <c r="R639" s="219"/>
      <c r="S639" s="219"/>
      <c r="T639" s="219"/>
      <c r="U639" s="219"/>
      <c r="V639" s="217"/>
      <c r="X639" s="106"/>
      <c r="Y639" s="217"/>
      <c r="Z639" s="217"/>
      <c r="AA639" s="217"/>
      <c r="AB639" s="94"/>
      <c r="AC639" s="217"/>
      <c r="AD639" s="217"/>
      <c r="AE639" s="217"/>
      <c r="AF639" s="217"/>
      <c r="AG639" s="217"/>
      <c r="AH639" s="217"/>
      <c r="AI639" s="94"/>
      <c r="AJ639" s="217"/>
      <c r="AK639" s="217"/>
      <c r="AL639" s="217"/>
      <c r="AM639" s="217"/>
      <c r="AN639" s="217"/>
      <c r="AO639" s="94"/>
      <c r="AP639" s="217"/>
      <c r="AQ639" s="217"/>
      <c r="AR639" s="217"/>
      <c r="AU639" s="217"/>
      <c r="AW639" s="217"/>
      <c r="AX639" s="217"/>
      <c r="BE639" s="94"/>
      <c r="BF639" s="217"/>
      <c r="BG639" s="94"/>
      <c r="BH639" s="94"/>
      <c r="BI639" s="217"/>
      <c r="BJ639" s="94"/>
      <c r="BK639" s="217"/>
      <c r="BL639" s="217"/>
      <c r="BQ639" s="96"/>
      <c r="BR639" s="96"/>
      <c r="BS639" s="96"/>
      <c r="BT639" s="96"/>
      <c r="BV639" s="96"/>
      <c r="BW639" s="96"/>
    </row>
    <row r="640" spans="2:75" x14ac:dyDescent="0.2">
      <c r="B640" s="101"/>
      <c r="I640" s="101"/>
      <c r="L640" s="101"/>
      <c r="M640" s="105"/>
      <c r="N640" s="256"/>
      <c r="O640" s="256"/>
      <c r="P640" s="256"/>
      <c r="Q640" s="256"/>
      <c r="R640" s="219"/>
      <c r="S640" s="219"/>
      <c r="T640" s="219"/>
      <c r="U640" s="219"/>
      <c r="V640" s="217"/>
      <c r="X640" s="106"/>
      <c r="Y640" s="217"/>
      <c r="Z640" s="217"/>
      <c r="AA640" s="217"/>
      <c r="AB640" s="94"/>
      <c r="AC640" s="217"/>
      <c r="AD640" s="217"/>
      <c r="AE640" s="217"/>
      <c r="AF640" s="217"/>
      <c r="AG640" s="217"/>
      <c r="AH640" s="217"/>
      <c r="AI640" s="94"/>
      <c r="AJ640" s="217"/>
      <c r="AK640" s="217"/>
      <c r="AL640" s="217"/>
      <c r="AM640" s="217"/>
      <c r="AN640" s="217"/>
      <c r="AO640" s="94"/>
      <c r="AP640" s="217"/>
      <c r="AQ640" s="217"/>
      <c r="AR640" s="217"/>
      <c r="AU640" s="217"/>
      <c r="AW640" s="217"/>
      <c r="AX640" s="217"/>
      <c r="BE640" s="94"/>
      <c r="BF640" s="217"/>
      <c r="BG640" s="94"/>
      <c r="BH640" s="94"/>
      <c r="BI640" s="217"/>
      <c r="BJ640" s="94"/>
      <c r="BK640" s="217"/>
      <c r="BL640" s="217"/>
      <c r="BQ640" s="96"/>
      <c r="BR640" s="96"/>
      <c r="BS640" s="96"/>
      <c r="BT640" s="96"/>
      <c r="BV640" s="96"/>
      <c r="BW640" s="96"/>
    </row>
    <row r="641" spans="2:75" x14ac:dyDescent="0.2">
      <c r="B641" s="101"/>
      <c r="I641" s="101"/>
      <c r="L641" s="101"/>
      <c r="M641" s="105"/>
      <c r="N641" s="256"/>
      <c r="O641" s="256"/>
      <c r="P641" s="256"/>
      <c r="Q641" s="256"/>
      <c r="R641" s="219"/>
      <c r="S641" s="219"/>
      <c r="T641" s="219"/>
      <c r="U641" s="219"/>
      <c r="V641" s="217"/>
      <c r="X641" s="106"/>
      <c r="Y641" s="217"/>
      <c r="Z641" s="217"/>
      <c r="AA641" s="217"/>
      <c r="AB641" s="94"/>
      <c r="AC641" s="217"/>
      <c r="AD641" s="217"/>
      <c r="AE641" s="217"/>
      <c r="AF641" s="217"/>
      <c r="AG641" s="217"/>
      <c r="AH641" s="217"/>
      <c r="AI641" s="94"/>
      <c r="AJ641" s="217"/>
      <c r="AK641" s="217"/>
      <c r="AL641" s="217"/>
      <c r="AM641" s="217"/>
      <c r="AN641" s="217"/>
      <c r="AO641" s="94"/>
      <c r="AP641" s="217"/>
      <c r="AQ641" s="217"/>
      <c r="AR641" s="217"/>
      <c r="AU641" s="217"/>
      <c r="AW641" s="217"/>
      <c r="AX641" s="217"/>
      <c r="BE641" s="94"/>
      <c r="BF641" s="217"/>
      <c r="BG641" s="94"/>
      <c r="BH641" s="94"/>
      <c r="BI641" s="217"/>
      <c r="BJ641" s="94"/>
      <c r="BK641" s="217"/>
      <c r="BL641" s="217"/>
      <c r="BQ641" s="96"/>
      <c r="BR641" s="96"/>
      <c r="BS641" s="96"/>
      <c r="BT641" s="96"/>
      <c r="BV641" s="96"/>
      <c r="BW641" s="96"/>
    </row>
    <row r="642" spans="2:75" x14ac:dyDescent="0.2">
      <c r="B642" s="101"/>
      <c r="I642" s="101"/>
      <c r="L642" s="101"/>
      <c r="M642" s="105"/>
      <c r="N642" s="256"/>
      <c r="O642" s="256"/>
      <c r="P642" s="256"/>
      <c r="Q642" s="256"/>
      <c r="R642" s="219"/>
      <c r="S642" s="219"/>
      <c r="T642" s="219"/>
      <c r="U642" s="219"/>
      <c r="V642" s="217"/>
      <c r="X642" s="106"/>
      <c r="Y642" s="217"/>
      <c r="Z642" s="217"/>
      <c r="AA642" s="217"/>
      <c r="AB642" s="94"/>
      <c r="AC642" s="217"/>
      <c r="AD642" s="217"/>
      <c r="AE642" s="217"/>
      <c r="AF642" s="217"/>
      <c r="AG642" s="217"/>
      <c r="AH642" s="217"/>
      <c r="AI642" s="94"/>
      <c r="AJ642" s="217"/>
      <c r="AK642" s="217"/>
      <c r="AL642" s="217"/>
      <c r="AM642" s="217"/>
      <c r="AN642" s="217"/>
      <c r="AO642" s="94"/>
      <c r="AP642" s="217"/>
      <c r="AQ642" s="217"/>
      <c r="AR642" s="217"/>
      <c r="AU642" s="217"/>
      <c r="AW642" s="217"/>
      <c r="AX642" s="217"/>
      <c r="BE642" s="94"/>
      <c r="BF642" s="217"/>
      <c r="BG642" s="94"/>
      <c r="BH642" s="94"/>
      <c r="BI642" s="217"/>
      <c r="BJ642" s="94"/>
      <c r="BK642" s="217"/>
      <c r="BL642" s="217"/>
      <c r="BQ642" s="96"/>
      <c r="BR642" s="96"/>
      <c r="BS642" s="96"/>
      <c r="BT642" s="96"/>
      <c r="BV642" s="96"/>
      <c r="BW642" s="96"/>
    </row>
    <row r="643" spans="2:75" x14ac:dyDescent="0.2">
      <c r="B643" s="101"/>
      <c r="I643" s="101"/>
      <c r="L643" s="101"/>
      <c r="M643" s="105"/>
      <c r="N643" s="256"/>
      <c r="O643" s="256"/>
      <c r="P643" s="256"/>
      <c r="Q643" s="256"/>
      <c r="R643" s="219"/>
      <c r="S643" s="219"/>
      <c r="T643" s="219"/>
      <c r="U643" s="219"/>
      <c r="V643" s="217"/>
      <c r="X643" s="106"/>
      <c r="Y643" s="217"/>
      <c r="Z643" s="217"/>
      <c r="AA643" s="217"/>
      <c r="AB643" s="94"/>
      <c r="AC643" s="217"/>
      <c r="AD643" s="217"/>
      <c r="AE643" s="217"/>
      <c r="AF643" s="217"/>
      <c r="AG643" s="217"/>
      <c r="AH643" s="217"/>
      <c r="AI643" s="94"/>
      <c r="AJ643" s="217"/>
      <c r="AK643" s="217"/>
      <c r="AL643" s="217"/>
      <c r="AM643" s="217"/>
      <c r="AN643" s="217"/>
      <c r="AO643" s="94"/>
      <c r="AP643" s="217"/>
      <c r="AQ643" s="217"/>
      <c r="AR643" s="217"/>
      <c r="AU643" s="217"/>
      <c r="AW643" s="217"/>
      <c r="AX643" s="217"/>
      <c r="BE643" s="94"/>
      <c r="BF643" s="217"/>
      <c r="BG643" s="94"/>
      <c r="BH643" s="94"/>
      <c r="BI643" s="217"/>
      <c r="BJ643" s="94"/>
      <c r="BK643" s="217"/>
      <c r="BL643" s="217"/>
      <c r="BQ643" s="96"/>
      <c r="BR643" s="96"/>
      <c r="BS643" s="96"/>
      <c r="BT643" s="96"/>
      <c r="BV643" s="96"/>
      <c r="BW643" s="96"/>
    </row>
    <row r="644" spans="2:75" x14ac:dyDescent="0.2">
      <c r="B644" s="101"/>
      <c r="I644" s="101"/>
      <c r="L644" s="101"/>
      <c r="M644" s="105"/>
      <c r="N644" s="256"/>
      <c r="O644" s="256"/>
      <c r="P644" s="256"/>
      <c r="Q644" s="256"/>
      <c r="R644" s="219"/>
      <c r="S644" s="219"/>
      <c r="T644" s="219"/>
      <c r="U644" s="219"/>
      <c r="V644" s="217"/>
      <c r="X644" s="106"/>
      <c r="Y644" s="217"/>
      <c r="Z644" s="217"/>
      <c r="AA644" s="217"/>
      <c r="AB644" s="94"/>
      <c r="AC644" s="217"/>
      <c r="AD644" s="217"/>
      <c r="AE644" s="217"/>
      <c r="AF644" s="217"/>
      <c r="AG644" s="217"/>
      <c r="AH644" s="217"/>
      <c r="AI644" s="94"/>
      <c r="AJ644" s="217"/>
      <c r="AK644" s="217"/>
      <c r="AL644" s="217"/>
      <c r="AM644" s="217"/>
      <c r="AN644" s="217"/>
      <c r="AO644" s="94"/>
      <c r="AP644" s="217"/>
      <c r="AQ644" s="217"/>
      <c r="AR644" s="217"/>
      <c r="AU644" s="217"/>
      <c r="AW644" s="217"/>
      <c r="AX644" s="217"/>
      <c r="BE644" s="94"/>
      <c r="BF644" s="217"/>
      <c r="BG644" s="94"/>
      <c r="BH644" s="94"/>
      <c r="BI644" s="217"/>
      <c r="BJ644" s="94"/>
      <c r="BK644" s="217"/>
      <c r="BL644" s="217"/>
      <c r="BQ644" s="96"/>
      <c r="BR644" s="96"/>
      <c r="BS644" s="96"/>
      <c r="BT644" s="96"/>
      <c r="BV644" s="96"/>
      <c r="BW644" s="96"/>
    </row>
    <row r="645" spans="2:75" x14ac:dyDescent="0.2">
      <c r="B645" s="101"/>
      <c r="I645" s="101"/>
      <c r="L645" s="101"/>
      <c r="M645" s="105"/>
      <c r="N645" s="256"/>
      <c r="O645" s="256"/>
      <c r="P645" s="256"/>
      <c r="Q645" s="256"/>
      <c r="R645" s="219"/>
      <c r="S645" s="219"/>
      <c r="T645" s="219"/>
      <c r="U645" s="219"/>
      <c r="V645" s="217"/>
      <c r="X645" s="106"/>
      <c r="Y645" s="217"/>
      <c r="Z645" s="217"/>
      <c r="AA645" s="217"/>
      <c r="AB645" s="94"/>
      <c r="AC645" s="217"/>
      <c r="AD645" s="217"/>
      <c r="AE645" s="217"/>
      <c r="AF645" s="217"/>
      <c r="AG645" s="217"/>
      <c r="AH645" s="217"/>
      <c r="AI645" s="94"/>
      <c r="AJ645" s="217"/>
      <c r="AK645" s="217"/>
      <c r="AL645" s="217"/>
      <c r="AM645" s="217"/>
      <c r="AN645" s="217"/>
      <c r="AO645" s="94"/>
      <c r="AP645" s="217"/>
      <c r="AQ645" s="217"/>
      <c r="AR645" s="217"/>
      <c r="AU645" s="217"/>
      <c r="AW645" s="217"/>
      <c r="AX645" s="217"/>
      <c r="BE645" s="94"/>
      <c r="BF645" s="217"/>
      <c r="BG645" s="94"/>
      <c r="BH645" s="94"/>
      <c r="BI645" s="217"/>
      <c r="BJ645" s="94"/>
      <c r="BK645" s="217"/>
      <c r="BL645" s="217"/>
      <c r="BQ645" s="96"/>
      <c r="BR645" s="96"/>
      <c r="BS645" s="96"/>
      <c r="BT645" s="96"/>
      <c r="BV645" s="96"/>
      <c r="BW645" s="96"/>
    </row>
    <row r="646" spans="2:75" x14ac:dyDescent="0.2">
      <c r="B646" s="101"/>
      <c r="I646" s="101"/>
      <c r="L646" s="101"/>
      <c r="M646" s="105"/>
      <c r="N646" s="256"/>
      <c r="O646" s="256"/>
      <c r="P646" s="256"/>
      <c r="Q646" s="256"/>
      <c r="R646" s="219"/>
      <c r="S646" s="219"/>
      <c r="T646" s="219"/>
      <c r="U646" s="219"/>
      <c r="V646" s="217"/>
      <c r="X646" s="106"/>
      <c r="Y646" s="217"/>
      <c r="Z646" s="217"/>
      <c r="AA646" s="217"/>
      <c r="AB646" s="94"/>
      <c r="AC646" s="217"/>
      <c r="AD646" s="217"/>
      <c r="AE646" s="217"/>
      <c r="AF646" s="217"/>
      <c r="AG646" s="217"/>
      <c r="AH646" s="217"/>
      <c r="AI646" s="94"/>
      <c r="AJ646" s="217"/>
      <c r="AK646" s="217"/>
      <c r="AL646" s="217"/>
      <c r="AM646" s="217"/>
      <c r="AN646" s="217"/>
      <c r="AO646" s="94"/>
      <c r="AP646" s="217"/>
      <c r="AQ646" s="217"/>
      <c r="AR646" s="217"/>
      <c r="AU646" s="217"/>
      <c r="AW646" s="217"/>
      <c r="AX646" s="217"/>
      <c r="BE646" s="94"/>
      <c r="BF646" s="217"/>
      <c r="BG646" s="94"/>
      <c r="BH646" s="94"/>
      <c r="BI646" s="217"/>
      <c r="BJ646" s="94"/>
      <c r="BK646" s="217"/>
      <c r="BL646" s="217"/>
      <c r="BQ646" s="96"/>
      <c r="BR646" s="96"/>
      <c r="BS646" s="96"/>
      <c r="BT646" s="96"/>
      <c r="BV646" s="96"/>
      <c r="BW646" s="96"/>
    </row>
    <row r="647" spans="2:75" x14ac:dyDescent="0.2">
      <c r="B647" s="101"/>
      <c r="I647" s="101"/>
      <c r="L647" s="101"/>
      <c r="M647" s="105"/>
      <c r="N647" s="256"/>
      <c r="O647" s="256"/>
      <c r="P647" s="256"/>
      <c r="Q647" s="256"/>
      <c r="R647" s="219"/>
      <c r="S647" s="219"/>
      <c r="T647" s="219"/>
      <c r="U647" s="219"/>
      <c r="V647" s="217"/>
      <c r="X647" s="106"/>
      <c r="Y647" s="217"/>
      <c r="Z647" s="217"/>
      <c r="AA647" s="217"/>
      <c r="AB647" s="94"/>
      <c r="AC647" s="217"/>
      <c r="AD647" s="217"/>
      <c r="AE647" s="217"/>
      <c r="AF647" s="217"/>
      <c r="AG647" s="217"/>
      <c r="AH647" s="217"/>
      <c r="AI647" s="94"/>
      <c r="AJ647" s="217"/>
      <c r="AK647" s="217"/>
      <c r="AL647" s="217"/>
      <c r="AM647" s="217"/>
      <c r="AN647" s="217"/>
      <c r="AO647" s="94"/>
      <c r="AP647" s="217"/>
      <c r="AQ647" s="217"/>
      <c r="AR647" s="217"/>
      <c r="AU647" s="217"/>
      <c r="AW647" s="217"/>
      <c r="AX647" s="217"/>
      <c r="BE647" s="94"/>
      <c r="BF647" s="217"/>
      <c r="BG647" s="94"/>
      <c r="BH647" s="94"/>
      <c r="BI647" s="217"/>
      <c r="BJ647" s="94"/>
      <c r="BK647" s="217"/>
      <c r="BL647" s="217"/>
      <c r="BQ647" s="96"/>
      <c r="BR647" s="96"/>
      <c r="BS647" s="96"/>
      <c r="BT647" s="96"/>
      <c r="BV647" s="96"/>
      <c r="BW647" s="96"/>
    </row>
    <row r="648" spans="2:75" x14ac:dyDescent="0.2">
      <c r="B648" s="101"/>
      <c r="I648" s="101"/>
      <c r="L648" s="101"/>
      <c r="M648" s="105"/>
      <c r="N648" s="256"/>
      <c r="O648" s="256"/>
      <c r="P648" s="256"/>
      <c r="Q648" s="256"/>
      <c r="R648" s="219"/>
      <c r="S648" s="219"/>
      <c r="T648" s="219"/>
      <c r="U648" s="219"/>
      <c r="V648" s="217"/>
      <c r="X648" s="106"/>
      <c r="Y648" s="217"/>
      <c r="Z648" s="217"/>
      <c r="AA648" s="217"/>
      <c r="AB648" s="94"/>
      <c r="AC648" s="217"/>
      <c r="AD648" s="217"/>
      <c r="AE648" s="217"/>
      <c r="AF648" s="217"/>
      <c r="AG648" s="217"/>
      <c r="AH648" s="217"/>
      <c r="AI648" s="94"/>
      <c r="AJ648" s="217"/>
      <c r="AK648" s="217"/>
      <c r="AL648" s="217"/>
      <c r="AM648" s="217"/>
      <c r="AN648" s="217"/>
      <c r="AO648" s="94"/>
      <c r="AP648" s="217"/>
      <c r="AQ648" s="217"/>
      <c r="AR648" s="217"/>
      <c r="AU648" s="217"/>
      <c r="AW648" s="217"/>
      <c r="AX648" s="217"/>
      <c r="BE648" s="94"/>
      <c r="BF648" s="217"/>
      <c r="BG648" s="94"/>
      <c r="BH648" s="94"/>
      <c r="BI648" s="217"/>
      <c r="BJ648" s="94"/>
      <c r="BK648" s="217"/>
      <c r="BL648" s="217"/>
      <c r="BQ648" s="96"/>
      <c r="BR648" s="96"/>
      <c r="BS648" s="96"/>
      <c r="BT648" s="96"/>
      <c r="BV648" s="96"/>
      <c r="BW648" s="96"/>
    </row>
    <row r="649" spans="2:75" x14ac:dyDescent="0.2">
      <c r="B649" s="101"/>
      <c r="I649" s="101"/>
      <c r="L649" s="101"/>
      <c r="M649" s="105"/>
      <c r="N649" s="256"/>
      <c r="O649" s="256"/>
      <c r="P649" s="256"/>
      <c r="Q649" s="256"/>
      <c r="R649" s="219"/>
      <c r="S649" s="219"/>
      <c r="T649" s="219"/>
      <c r="U649" s="219"/>
      <c r="V649" s="217"/>
      <c r="X649" s="106"/>
      <c r="Y649" s="217"/>
      <c r="Z649" s="217"/>
      <c r="AA649" s="217"/>
      <c r="AB649" s="94"/>
      <c r="AC649" s="217"/>
      <c r="AD649" s="217"/>
      <c r="AE649" s="217"/>
      <c r="AF649" s="217"/>
      <c r="AG649" s="217"/>
      <c r="AH649" s="217"/>
      <c r="AI649" s="94"/>
      <c r="AJ649" s="217"/>
      <c r="AK649" s="217"/>
      <c r="AL649" s="217"/>
      <c r="AM649" s="217"/>
      <c r="AN649" s="217"/>
      <c r="AO649" s="94"/>
      <c r="AP649" s="217"/>
      <c r="AQ649" s="217"/>
      <c r="AR649" s="217"/>
      <c r="AU649" s="217"/>
      <c r="AW649" s="217"/>
      <c r="AX649" s="217"/>
      <c r="BE649" s="94"/>
      <c r="BF649" s="217"/>
      <c r="BG649" s="94"/>
      <c r="BH649" s="94"/>
      <c r="BI649" s="217"/>
      <c r="BJ649" s="94"/>
      <c r="BK649" s="217"/>
      <c r="BL649" s="217"/>
      <c r="BQ649" s="96"/>
      <c r="BR649" s="96"/>
      <c r="BS649" s="96"/>
      <c r="BT649" s="96"/>
      <c r="BV649" s="96"/>
      <c r="BW649" s="96"/>
    </row>
    <row r="650" spans="2:75" x14ac:dyDescent="0.2">
      <c r="B650" s="101"/>
      <c r="I650" s="101"/>
      <c r="L650" s="101"/>
      <c r="M650" s="105"/>
      <c r="N650" s="256"/>
      <c r="O650" s="256"/>
      <c r="P650" s="256"/>
      <c r="Q650" s="256"/>
      <c r="R650" s="219"/>
      <c r="S650" s="219"/>
      <c r="T650" s="219"/>
      <c r="U650" s="219"/>
      <c r="V650" s="217"/>
      <c r="X650" s="106"/>
      <c r="Y650" s="217"/>
      <c r="Z650" s="217"/>
      <c r="AA650" s="217"/>
      <c r="AB650" s="94"/>
      <c r="AC650" s="217"/>
      <c r="AD650" s="217"/>
      <c r="AE650" s="217"/>
      <c r="AF650" s="217"/>
      <c r="AG650" s="217"/>
      <c r="AH650" s="217"/>
      <c r="AI650" s="94"/>
      <c r="AJ650" s="217"/>
      <c r="AK650" s="217"/>
      <c r="AL650" s="217"/>
      <c r="AM650" s="217"/>
      <c r="AN650" s="217"/>
      <c r="AO650" s="94"/>
      <c r="AP650" s="217"/>
      <c r="AQ650" s="217"/>
      <c r="AR650" s="217"/>
      <c r="AU650" s="217"/>
      <c r="AW650" s="217"/>
      <c r="AX650" s="217"/>
      <c r="BE650" s="94"/>
      <c r="BF650" s="217"/>
      <c r="BG650" s="94"/>
      <c r="BH650" s="94"/>
      <c r="BI650" s="217"/>
      <c r="BJ650" s="94"/>
      <c r="BK650" s="217"/>
      <c r="BL650" s="217"/>
      <c r="BQ650" s="96"/>
      <c r="BR650" s="96"/>
      <c r="BS650" s="96"/>
      <c r="BT650" s="96"/>
      <c r="BV650" s="96"/>
      <c r="BW650" s="96"/>
    </row>
    <row r="651" spans="2:75" x14ac:dyDescent="0.2">
      <c r="B651" s="101"/>
      <c r="I651" s="101"/>
      <c r="L651" s="101"/>
      <c r="M651" s="105"/>
      <c r="N651" s="256"/>
      <c r="O651" s="256"/>
      <c r="P651" s="256"/>
      <c r="Q651" s="256"/>
      <c r="R651" s="219"/>
      <c r="S651" s="219"/>
      <c r="T651" s="219"/>
      <c r="U651" s="219"/>
      <c r="V651" s="217"/>
      <c r="X651" s="106"/>
      <c r="Y651" s="217"/>
      <c r="Z651" s="217"/>
      <c r="AA651" s="217"/>
      <c r="AB651" s="94"/>
      <c r="AC651" s="217"/>
      <c r="AD651" s="217"/>
      <c r="AE651" s="217"/>
      <c r="AF651" s="217"/>
      <c r="AG651" s="217"/>
      <c r="AH651" s="217"/>
      <c r="AI651" s="94"/>
      <c r="AJ651" s="217"/>
      <c r="AK651" s="217"/>
      <c r="AL651" s="217"/>
      <c r="AM651" s="217"/>
      <c r="AN651" s="217"/>
      <c r="AO651" s="94"/>
      <c r="AP651" s="217"/>
      <c r="AQ651" s="217"/>
      <c r="AR651" s="217"/>
      <c r="AU651" s="217"/>
      <c r="AW651" s="217"/>
      <c r="AX651" s="217"/>
      <c r="BE651" s="94"/>
      <c r="BF651" s="217"/>
      <c r="BG651" s="94"/>
      <c r="BH651" s="94"/>
      <c r="BI651" s="217"/>
      <c r="BJ651" s="94"/>
      <c r="BK651" s="217"/>
      <c r="BL651" s="217"/>
      <c r="BQ651" s="96"/>
      <c r="BR651" s="96"/>
      <c r="BS651" s="96"/>
      <c r="BT651" s="96"/>
      <c r="BV651" s="96"/>
      <c r="BW651" s="96"/>
    </row>
    <row r="652" spans="2:75" x14ac:dyDescent="0.2">
      <c r="B652" s="101"/>
      <c r="I652" s="101"/>
      <c r="L652" s="101"/>
      <c r="M652" s="105"/>
      <c r="N652" s="256"/>
      <c r="O652" s="256"/>
      <c r="P652" s="256"/>
      <c r="Q652" s="256"/>
      <c r="R652" s="219"/>
      <c r="S652" s="219"/>
      <c r="T652" s="219"/>
      <c r="U652" s="219"/>
      <c r="V652" s="217"/>
      <c r="X652" s="106"/>
      <c r="Y652" s="217"/>
      <c r="Z652" s="217"/>
      <c r="AA652" s="217"/>
      <c r="AB652" s="94"/>
      <c r="AC652" s="217"/>
      <c r="AD652" s="217"/>
      <c r="AE652" s="217"/>
      <c r="AF652" s="217"/>
      <c r="AG652" s="217"/>
      <c r="AH652" s="217"/>
      <c r="AI652" s="94"/>
      <c r="AJ652" s="217"/>
      <c r="AK652" s="217"/>
      <c r="AL652" s="217"/>
      <c r="AM652" s="217"/>
      <c r="AN652" s="217"/>
      <c r="AO652" s="94"/>
      <c r="AP652" s="217"/>
      <c r="AQ652" s="217"/>
      <c r="AR652" s="217"/>
      <c r="AU652" s="217"/>
      <c r="AW652" s="217"/>
      <c r="AX652" s="217"/>
      <c r="BE652" s="94"/>
      <c r="BF652" s="217"/>
      <c r="BG652" s="94"/>
      <c r="BH652" s="94"/>
      <c r="BI652" s="217"/>
      <c r="BJ652" s="94"/>
      <c r="BK652" s="217"/>
      <c r="BL652" s="217"/>
      <c r="BQ652" s="96"/>
      <c r="BR652" s="96"/>
      <c r="BS652" s="96"/>
      <c r="BT652" s="96"/>
      <c r="BV652" s="96"/>
      <c r="BW652" s="96"/>
    </row>
    <row r="653" spans="2:75" x14ac:dyDescent="0.2">
      <c r="B653" s="101"/>
      <c r="I653" s="101"/>
      <c r="L653" s="101"/>
      <c r="M653" s="105"/>
      <c r="N653" s="256"/>
      <c r="O653" s="256"/>
      <c r="P653" s="256"/>
      <c r="Q653" s="256"/>
      <c r="R653" s="219"/>
      <c r="S653" s="219"/>
      <c r="T653" s="219"/>
      <c r="U653" s="219"/>
      <c r="V653" s="217"/>
      <c r="X653" s="106"/>
      <c r="Y653" s="217"/>
      <c r="Z653" s="217"/>
      <c r="AA653" s="217"/>
      <c r="AB653" s="94"/>
      <c r="AC653" s="217"/>
      <c r="AD653" s="217"/>
      <c r="AE653" s="217"/>
      <c r="AF653" s="217"/>
      <c r="AG653" s="217"/>
      <c r="AH653" s="217"/>
      <c r="AI653" s="94"/>
      <c r="AJ653" s="217"/>
      <c r="AK653" s="217"/>
      <c r="AL653" s="217"/>
      <c r="AM653" s="217"/>
      <c r="AN653" s="217"/>
      <c r="AO653" s="94"/>
      <c r="AP653" s="217"/>
      <c r="AQ653" s="217"/>
      <c r="AR653" s="217"/>
      <c r="AU653" s="217"/>
      <c r="AW653" s="217"/>
      <c r="AX653" s="217"/>
      <c r="BE653" s="94"/>
      <c r="BF653" s="217"/>
      <c r="BG653" s="94"/>
      <c r="BH653" s="94"/>
      <c r="BI653" s="217"/>
      <c r="BJ653" s="94"/>
      <c r="BK653" s="217"/>
      <c r="BL653" s="217"/>
      <c r="BQ653" s="96"/>
      <c r="BR653" s="96"/>
      <c r="BS653" s="96"/>
      <c r="BT653" s="96"/>
      <c r="BV653" s="96"/>
      <c r="BW653" s="96"/>
    </row>
    <row r="654" spans="2:75" x14ac:dyDescent="0.2">
      <c r="B654" s="101"/>
      <c r="I654" s="101"/>
      <c r="L654" s="101"/>
      <c r="M654" s="105"/>
      <c r="N654" s="256"/>
      <c r="O654" s="256"/>
      <c r="P654" s="256"/>
      <c r="Q654" s="256"/>
      <c r="R654" s="219"/>
      <c r="S654" s="219"/>
      <c r="T654" s="219"/>
      <c r="U654" s="219"/>
      <c r="V654" s="217"/>
      <c r="X654" s="106"/>
      <c r="Y654" s="217"/>
      <c r="Z654" s="217"/>
      <c r="AA654" s="217"/>
      <c r="AB654" s="94"/>
      <c r="AC654" s="217"/>
      <c r="AD654" s="217"/>
      <c r="AE654" s="217"/>
      <c r="AF654" s="217"/>
      <c r="AG654" s="217"/>
      <c r="AH654" s="217"/>
      <c r="AI654" s="94"/>
      <c r="AJ654" s="217"/>
      <c r="AK654" s="217"/>
      <c r="AL654" s="217"/>
      <c r="AM654" s="217"/>
      <c r="AN654" s="217"/>
      <c r="AO654" s="94"/>
      <c r="AP654" s="217"/>
      <c r="AQ654" s="217"/>
      <c r="AR654" s="217"/>
      <c r="AU654" s="217"/>
      <c r="AW654" s="217"/>
      <c r="AX654" s="217"/>
      <c r="BE654" s="94"/>
      <c r="BF654" s="217"/>
      <c r="BG654" s="94"/>
      <c r="BH654" s="94"/>
      <c r="BI654" s="217"/>
      <c r="BJ654" s="94"/>
      <c r="BK654" s="217"/>
      <c r="BL654" s="217"/>
      <c r="BQ654" s="96"/>
      <c r="BR654" s="96"/>
      <c r="BS654" s="96"/>
      <c r="BT654" s="96"/>
      <c r="BV654" s="96"/>
      <c r="BW654" s="96"/>
    </row>
    <row r="655" spans="2:75" x14ac:dyDescent="0.2">
      <c r="B655" s="101"/>
      <c r="I655" s="101"/>
      <c r="L655" s="101"/>
      <c r="M655" s="105"/>
      <c r="N655" s="256"/>
      <c r="O655" s="256"/>
      <c r="P655" s="256"/>
      <c r="Q655" s="256"/>
      <c r="R655" s="219"/>
      <c r="S655" s="219"/>
      <c r="T655" s="219"/>
      <c r="U655" s="219"/>
      <c r="V655" s="217"/>
      <c r="X655" s="106"/>
      <c r="Y655" s="217"/>
      <c r="Z655" s="217"/>
      <c r="AA655" s="217"/>
      <c r="AB655" s="94"/>
      <c r="AC655" s="217"/>
      <c r="AD655" s="217"/>
      <c r="AE655" s="217"/>
      <c r="AF655" s="217"/>
      <c r="AG655" s="217"/>
      <c r="AH655" s="217"/>
      <c r="AI655" s="94"/>
      <c r="AJ655" s="217"/>
      <c r="AK655" s="217"/>
      <c r="AL655" s="217"/>
      <c r="AM655" s="217"/>
      <c r="AN655" s="217"/>
      <c r="AO655" s="94"/>
      <c r="AP655" s="217"/>
      <c r="AQ655" s="217"/>
      <c r="AR655" s="217"/>
      <c r="AU655" s="217"/>
      <c r="AW655" s="217"/>
      <c r="AX655" s="217"/>
      <c r="BE655" s="94"/>
      <c r="BF655" s="217"/>
      <c r="BG655" s="94"/>
      <c r="BH655" s="94"/>
      <c r="BI655" s="217"/>
      <c r="BJ655" s="94"/>
      <c r="BK655" s="217"/>
      <c r="BL655" s="217"/>
      <c r="BQ655" s="96"/>
      <c r="BR655" s="96"/>
      <c r="BS655" s="96"/>
      <c r="BT655" s="96"/>
      <c r="BV655" s="96"/>
      <c r="BW655" s="96"/>
    </row>
    <row r="656" spans="2:75" x14ac:dyDescent="0.2">
      <c r="B656" s="101"/>
      <c r="I656" s="101"/>
      <c r="L656" s="101"/>
      <c r="M656" s="105"/>
      <c r="N656" s="256"/>
      <c r="O656" s="256"/>
      <c r="P656" s="256"/>
      <c r="Q656" s="256"/>
      <c r="R656" s="219"/>
      <c r="S656" s="219"/>
      <c r="T656" s="219"/>
      <c r="U656" s="219"/>
      <c r="V656" s="217"/>
      <c r="X656" s="106"/>
      <c r="Y656" s="217"/>
      <c r="Z656" s="217"/>
      <c r="AA656" s="217"/>
      <c r="AB656" s="94"/>
      <c r="AC656" s="217"/>
      <c r="AD656" s="217"/>
      <c r="AE656" s="217"/>
      <c r="AF656" s="217"/>
      <c r="AG656" s="217"/>
      <c r="AH656" s="217"/>
      <c r="AI656" s="94"/>
      <c r="AJ656" s="217"/>
      <c r="AK656" s="217"/>
      <c r="AL656" s="217"/>
      <c r="AM656" s="217"/>
      <c r="AN656" s="217"/>
      <c r="AO656" s="94"/>
      <c r="AP656" s="217"/>
      <c r="AQ656" s="217"/>
      <c r="AR656" s="217"/>
      <c r="AU656" s="217"/>
      <c r="AW656" s="217"/>
      <c r="AX656" s="217"/>
      <c r="BE656" s="94"/>
      <c r="BF656" s="217"/>
      <c r="BG656" s="94"/>
      <c r="BH656" s="94"/>
      <c r="BI656" s="217"/>
      <c r="BJ656" s="94"/>
      <c r="BK656" s="217"/>
      <c r="BL656" s="217"/>
      <c r="BQ656" s="96"/>
      <c r="BR656" s="96"/>
      <c r="BS656" s="96"/>
      <c r="BT656" s="96"/>
      <c r="BV656" s="96"/>
      <c r="BW656" s="96"/>
    </row>
    <row r="657" spans="2:75" x14ac:dyDescent="0.2">
      <c r="B657" s="101"/>
      <c r="I657" s="101"/>
      <c r="L657" s="101"/>
      <c r="M657" s="105"/>
      <c r="N657" s="256"/>
      <c r="O657" s="256"/>
      <c r="P657" s="256"/>
      <c r="Q657" s="256"/>
      <c r="R657" s="219"/>
      <c r="S657" s="219"/>
      <c r="T657" s="219"/>
      <c r="U657" s="219"/>
      <c r="V657" s="217"/>
      <c r="X657" s="106"/>
      <c r="Y657" s="217"/>
      <c r="Z657" s="217"/>
      <c r="AA657" s="217"/>
      <c r="AB657" s="94"/>
      <c r="AC657" s="217"/>
      <c r="AD657" s="217"/>
      <c r="AE657" s="217"/>
      <c r="AF657" s="217"/>
      <c r="AG657" s="217"/>
      <c r="AH657" s="217"/>
      <c r="AI657" s="94"/>
      <c r="AJ657" s="217"/>
      <c r="AK657" s="217"/>
      <c r="AL657" s="217"/>
      <c r="AM657" s="217"/>
      <c r="AN657" s="217"/>
      <c r="AO657" s="94"/>
      <c r="AP657" s="217"/>
      <c r="AQ657" s="217"/>
      <c r="AR657" s="217"/>
      <c r="AU657" s="217"/>
      <c r="AW657" s="217"/>
      <c r="AX657" s="217"/>
      <c r="BE657" s="94"/>
      <c r="BF657" s="217"/>
      <c r="BG657" s="94"/>
      <c r="BH657" s="94"/>
      <c r="BI657" s="217"/>
      <c r="BJ657" s="94"/>
      <c r="BK657" s="217"/>
      <c r="BL657" s="217"/>
      <c r="BQ657" s="96"/>
      <c r="BR657" s="96"/>
      <c r="BS657" s="96"/>
      <c r="BT657" s="96"/>
      <c r="BV657" s="96"/>
      <c r="BW657" s="96"/>
    </row>
    <row r="658" spans="2:75" x14ac:dyDescent="0.2">
      <c r="B658" s="101"/>
      <c r="I658" s="101"/>
      <c r="L658" s="101"/>
      <c r="M658" s="105"/>
      <c r="N658" s="256"/>
      <c r="O658" s="256"/>
      <c r="P658" s="256"/>
      <c r="Q658" s="256"/>
      <c r="R658" s="219"/>
      <c r="S658" s="219"/>
      <c r="T658" s="219"/>
      <c r="U658" s="219"/>
      <c r="V658" s="217"/>
      <c r="X658" s="106"/>
      <c r="Y658" s="217"/>
      <c r="Z658" s="217"/>
      <c r="AA658" s="217"/>
      <c r="AB658" s="94"/>
      <c r="AC658" s="217"/>
      <c r="AD658" s="217"/>
      <c r="AE658" s="217"/>
      <c r="AF658" s="217"/>
      <c r="AG658" s="217"/>
      <c r="AH658" s="217"/>
      <c r="AI658" s="94"/>
      <c r="AJ658" s="217"/>
      <c r="AK658" s="217"/>
      <c r="AL658" s="217"/>
      <c r="AM658" s="217"/>
      <c r="AN658" s="217"/>
      <c r="AO658" s="94"/>
      <c r="AP658" s="217"/>
      <c r="AQ658" s="217"/>
      <c r="AR658" s="217"/>
      <c r="AU658" s="217"/>
      <c r="AW658" s="217"/>
      <c r="AX658" s="217"/>
      <c r="BE658" s="94"/>
      <c r="BF658" s="217"/>
      <c r="BG658" s="94"/>
      <c r="BH658" s="94"/>
      <c r="BI658" s="217"/>
      <c r="BJ658" s="94"/>
      <c r="BK658" s="217"/>
      <c r="BL658" s="217"/>
      <c r="BQ658" s="96"/>
      <c r="BR658" s="96"/>
      <c r="BS658" s="96"/>
      <c r="BT658" s="96"/>
      <c r="BV658" s="96"/>
      <c r="BW658" s="96"/>
    </row>
    <row r="659" spans="2:75" x14ac:dyDescent="0.2">
      <c r="B659" s="101"/>
      <c r="I659" s="101"/>
      <c r="L659" s="101"/>
      <c r="M659" s="105"/>
      <c r="N659" s="256"/>
      <c r="O659" s="256"/>
      <c r="P659" s="256"/>
      <c r="Q659" s="256"/>
      <c r="R659" s="219"/>
      <c r="S659" s="219"/>
      <c r="T659" s="219"/>
      <c r="U659" s="219"/>
      <c r="V659" s="217"/>
      <c r="X659" s="106"/>
      <c r="Y659" s="217"/>
      <c r="Z659" s="217"/>
      <c r="AA659" s="217"/>
      <c r="AB659" s="94"/>
      <c r="AC659" s="217"/>
      <c r="AD659" s="217"/>
      <c r="AE659" s="217"/>
      <c r="AF659" s="217"/>
      <c r="AG659" s="217"/>
      <c r="AH659" s="217"/>
      <c r="AI659" s="94"/>
      <c r="AJ659" s="217"/>
      <c r="AK659" s="217"/>
      <c r="AL659" s="217"/>
      <c r="AM659" s="217"/>
      <c r="AN659" s="217"/>
      <c r="AO659" s="94"/>
      <c r="AP659" s="217"/>
      <c r="AQ659" s="217"/>
      <c r="AR659" s="217"/>
      <c r="AU659" s="217"/>
      <c r="AW659" s="217"/>
      <c r="AX659" s="217"/>
      <c r="BE659" s="94"/>
      <c r="BF659" s="217"/>
      <c r="BG659" s="94"/>
      <c r="BH659" s="94"/>
      <c r="BI659" s="217"/>
      <c r="BJ659" s="94"/>
      <c r="BK659" s="217"/>
      <c r="BL659" s="217"/>
      <c r="BQ659" s="96"/>
      <c r="BR659" s="96"/>
      <c r="BS659" s="96"/>
      <c r="BT659" s="96"/>
      <c r="BV659" s="96"/>
      <c r="BW659" s="96"/>
    </row>
    <row r="660" spans="2:75" x14ac:dyDescent="0.2">
      <c r="B660" s="101"/>
      <c r="I660" s="101"/>
      <c r="L660" s="101"/>
      <c r="M660" s="105"/>
      <c r="N660" s="256"/>
      <c r="O660" s="256"/>
      <c r="P660" s="256"/>
      <c r="Q660" s="256"/>
      <c r="R660" s="219"/>
      <c r="S660" s="219"/>
      <c r="T660" s="219"/>
      <c r="U660" s="219"/>
      <c r="V660" s="217"/>
      <c r="X660" s="106"/>
      <c r="Y660" s="217"/>
      <c r="Z660" s="217"/>
      <c r="AA660" s="217"/>
      <c r="AB660" s="94"/>
      <c r="AC660" s="217"/>
      <c r="AD660" s="217"/>
      <c r="AE660" s="217"/>
      <c r="AF660" s="217"/>
      <c r="AG660" s="217"/>
      <c r="AH660" s="217"/>
      <c r="AI660" s="94"/>
      <c r="AJ660" s="217"/>
      <c r="AK660" s="217"/>
      <c r="AL660" s="217"/>
      <c r="AM660" s="217"/>
      <c r="AN660" s="217"/>
      <c r="AO660" s="94"/>
      <c r="AP660" s="217"/>
      <c r="AQ660" s="217"/>
      <c r="AR660" s="217"/>
      <c r="AU660" s="217"/>
      <c r="AW660" s="217"/>
      <c r="AX660" s="217"/>
      <c r="BE660" s="94"/>
      <c r="BF660" s="217"/>
      <c r="BG660" s="94"/>
      <c r="BH660" s="94"/>
      <c r="BI660" s="217"/>
      <c r="BJ660" s="94"/>
      <c r="BK660" s="217"/>
      <c r="BL660" s="217"/>
      <c r="BQ660" s="96"/>
      <c r="BR660" s="96"/>
      <c r="BS660" s="96"/>
      <c r="BT660" s="96"/>
      <c r="BV660" s="96"/>
      <c r="BW660" s="96"/>
    </row>
    <row r="661" spans="2:75" x14ac:dyDescent="0.2">
      <c r="B661" s="101"/>
      <c r="I661" s="101"/>
      <c r="L661" s="101"/>
      <c r="M661" s="105"/>
      <c r="N661" s="256"/>
      <c r="O661" s="256"/>
      <c r="P661" s="256"/>
      <c r="Q661" s="256"/>
      <c r="R661" s="219"/>
      <c r="S661" s="219"/>
      <c r="T661" s="219"/>
      <c r="U661" s="219"/>
      <c r="V661" s="217"/>
      <c r="X661" s="106"/>
      <c r="Y661" s="217"/>
      <c r="Z661" s="217"/>
      <c r="AA661" s="217"/>
      <c r="AB661" s="94"/>
      <c r="AC661" s="217"/>
      <c r="AD661" s="217"/>
      <c r="AE661" s="217"/>
      <c r="AF661" s="217"/>
      <c r="AG661" s="217"/>
      <c r="AH661" s="217"/>
      <c r="AI661" s="94"/>
      <c r="AJ661" s="217"/>
      <c r="AK661" s="217"/>
      <c r="AL661" s="217"/>
      <c r="AM661" s="217"/>
      <c r="AN661" s="217"/>
      <c r="AO661" s="94"/>
      <c r="AP661" s="217"/>
      <c r="AQ661" s="217"/>
      <c r="AR661" s="217"/>
      <c r="AU661" s="217"/>
      <c r="AW661" s="217"/>
      <c r="AX661" s="217"/>
      <c r="BE661" s="94"/>
      <c r="BF661" s="217"/>
      <c r="BG661" s="94"/>
      <c r="BH661" s="94"/>
      <c r="BI661" s="217"/>
      <c r="BJ661" s="94"/>
      <c r="BK661" s="217"/>
      <c r="BL661" s="217"/>
      <c r="BQ661" s="96"/>
      <c r="BR661" s="96"/>
      <c r="BS661" s="96"/>
      <c r="BT661" s="96"/>
      <c r="BV661" s="96"/>
      <c r="BW661" s="96"/>
    </row>
    <row r="662" spans="2:75" x14ac:dyDescent="0.2">
      <c r="B662" s="101"/>
      <c r="I662" s="101"/>
      <c r="L662" s="101"/>
      <c r="M662" s="105"/>
      <c r="N662" s="256"/>
      <c r="O662" s="256"/>
      <c r="P662" s="256"/>
      <c r="Q662" s="256"/>
      <c r="R662" s="219"/>
      <c r="S662" s="219"/>
      <c r="T662" s="219"/>
      <c r="U662" s="219"/>
      <c r="V662" s="217"/>
      <c r="X662" s="106"/>
      <c r="Y662" s="217"/>
      <c r="Z662" s="217"/>
      <c r="AA662" s="217"/>
      <c r="AB662" s="94"/>
      <c r="AC662" s="217"/>
      <c r="AD662" s="217"/>
      <c r="AE662" s="217"/>
      <c r="AF662" s="217"/>
      <c r="AG662" s="217"/>
      <c r="AH662" s="217"/>
      <c r="AI662" s="94"/>
      <c r="AJ662" s="217"/>
      <c r="AK662" s="217"/>
      <c r="AL662" s="217"/>
      <c r="AM662" s="217"/>
      <c r="AN662" s="217"/>
      <c r="AO662" s="94"/>
      <c r="AP662" s="217"/>
      <c r="AQ662" s="217"/>
      <c r="AR662" s="217"/>
      <c r="AU662" s="217"/>
      <c r="AW662" s="217"/>
      <c r="AX662" s="217"/>
      <c r="BE662" s="94"/>
      <c r="BF662" s="217"/>
      <c r="BG662" s="94"/>
      <c r="BH662" s="94"/>
      <c r="BI662" s="217"/>
      <c r="BJ662" s="94"/>
      <c r="BK662" s="217"/>
      <c r="BL662" s="217"/>
      <c r="BQ662" s="96"/>
      <c r="BR662" s="96"/>
      <c r="BS662" s="96"/>
      <c r="BT662" s="96"/>
      <c r="BV662" s="96"/>
      <c r="BW662" s="96"/>
    </row>
    <row r="663" spans="2:75" x14ac:dyDescent="0.2">
      <c r="B663" s="101"/>
      <c r="I663" s="101"/>
      <c r="L663" s="101"/>
      <c r="M663" s="105"/>
      <c r="N663" s="256"/>
      <c r="O663" s="256"/>
      <c r="P663" s="256"/>
      <c r="Q663" s="256"/>
      <c r="R663" s="219"/>
      <c r="S663" s="219"/>
      <c r="T663" s="219"/>
      <c r="U663" s="219"/>
      <c r="V663" s="217"/>
      <c r="X663" s="106"/>
      <c r="Y663" s="217"/>
      <c r="Z663" s="217"/>
      <c r="AA663" s="217"/>
      <c r="AB663" s="94"/>
      <c r="AC663" s="217"/>
      <c r="AD663" s="217"/>
      <c r="AE663" s="217"/>
      <c r="AF663" s="217"/>
      <c r="AG663" s="217"/>
      <c r="AH663" s="217"/>
      <c r="AI663" s="94"/>
      <c r="AJ663" s="217"/>
      <c r="AK663" s="217"/>
      <c r="AL663" s="217"/>
      <c r="AM663" s="217"/>
      <c r="AN663" s="217"/>
      <c r="AO663" s="94"/>
      <c r="AP663" s="217"/>
      <c r="AQ663" s="217"/>
      <c r="AR663" s="217"/>
      <c r="AU663" s="217"/>
      <c r="AW663" s="217"/>
      <c r="AX663" s="217"/>
      <c r="BE663" s="94"/>
      <c r="BF663" s="217"/>
      <c r="BG663" s="94"/>
      <c r="BH663" s="94"/>
      <c r="BI663" s="217"/>
      <c r="BJ663" s="94"/>
      <c r="BK663" s="217"/>
      <c r="BL663" s="217"/>
      <c r="BQ663" s="96"/>
      <c r="BR663" s="96"/>
      <c r="BS663" s="96"/>
      <c r="BT663" s="96"/>
      <c r="BV663" s="96"/>
      <c r="BW663" s="96"/>
    </row>
    <row r="664" spans="2:75" x14ac:dyDescent="0.2">
      <c r="B664" s="101"/>
      <c r="I664" s="101"/>
      <c r="L664" s="101"/>
      <c r="M664" s="105"/>
      <c r="N664" s="256"/>
      <c r="O664" s="256"/>
      <c r="P664" s="256"/>
      <c r="Q664" s="256"/>
      <c r="R664" s="219"/>
      <c r="S664" s="219"/>
      <c r="T664" s="219"/>
      <c r="U664" s="219"/>
      <c r="V664" s="217"/>
      <c r="X664" s="106"/>
      <c r="Y664" s="217"/>
      <c r="Z664" s="217"/>
      <c r="AA664" s="217"/>
      <c r="AB664" s="94"/>
      <c r="AC664" s="217"/>
      <c r="AD664" s="217"/>
      <c r="AE664" s="217"/>
      <c r="AF664" s="217"/>
      <c r="AG664" s="217"/>
      <c r="AH664" s="217"/>
      <c r="AI664" s="94"/>
      <c r="AJ664" s="217"/>
      <c r="AK664" s="217"/>
      <c r="AL664" s="217"/>
      <c r="AM664" s="217"/>
      <c r="AN664" s="217"/>
      <c r="AO664" s="94"/>
      <c r="AP664" s="217"/>
      <c r="AQ664" s="217"/>
      <c r="AR664" s="217"/>
      <c r="AU664" s="217"/>
      <c r="AW664" s="217"/>
      <c r="AX664" s="217"/>
      <c r="BE664" s="94"/>
      <c r="BF664" s="217"/>
      <c r="BG664" s="94"/>
      <c r="BH664" s="94"/>
      <c r="BI664" s="217"/>
      <c r="BJ664" s="94"/>
      <c r="BK664" s="217"/>
      <c r="BL664" s="217"/>
      <c r="BQ664" s="96"/>
      <c r="BR664" s="96"/>
      <c r="BS664" s="96"/>
      <c r="BT664" s="96"/>
      <c r="BV664" s="96"/>
      <c r="BW664" s="96"/>
    </row>
    <row r="665" spans="2:75" x14ac:dyDescent="0.2">
      <c r="B665" s="101"/>
      <c r="I665" s="101"/>
      <c r="L665" s="101"/>
      <c r="M665" s="105"/>
      <c r="N665" s="256"/>
      <c r="O665" s="256"/>
      <c r="P665" s="256"/>
      <c r="Q665" s="256"/>
      <c r="R665" s="219"/>
      <c r="S665" s="219"/>
      <c r="T665" s="219"/>
      <c r="U665" s="219"/>
      <c r="V665" s="217"/>
      <c r="X665" s="106"/>
      <c r="Y665" s="217"/>
      <c r="Z665" s="217"/>
      <c r="AA665" s="217"/>
      <c r="AB665" s="94"/>
      <c r="AC665" s="217"/>
      <c r="AD665" s="217"/>
      <c r="AE665" s="217"/>
      <c r="AF665" s="217"/>
      <c r="AG665" s="217"/>
      <c r="AH665" s="217"/>
      <c r="AI665" s="94"/>
      <c r="AJ665" s="217"/>
      <c r="AK665" s="217"/>
      <c r="AL665" s="217"/>
      <c r="AM665" s="217"/>
      <c r="AN665" s="217"/>
      <c r="AO665" s="94"/>
      <c r="AP665" s="217"/>
      <c r="AQ665" s="217"/>
      <c r="AR665" s="217"/>
      <c r="AU665" s="217"/>
      <c r="AW665" s="217"/>
      <c r="AX665" s="217"/>
      <c r="BE665" s="94"/>
      <c r="BF665" s="217"/>
      <c r="BG665" s="94"/>
      <c r="BH665" s="94"/>
      <c r="BI665" s="217"/>
      <c r="BJ665" s="94"/>
      <c r="BK665" s="217"/>
      <c r="BL665" s="217"/>
      <c r="BQ665" s="96"/>
      <c r="BR665" s="96"/>
      <c r="BS665" s="96"/>
      <c r="BT665" s="96"/>
      <c r="BV665" s="96"/>
      <c r="BW665" s="96"/>
    </row>
    <row r="666" spans="2:75" x14ac:dyDescent="0.2">
      <c r="B666" s="101"/>
      <c r="I666" s="101"/>
      <c r="L666" s="101"/>
      <c r="M666" s="105"/>
      <c r="N666" s="256"/>
      <c r="O666" s="256"/>
      <c r="P666" s="256"/>
      <c r="Q666" s="256"/>
      <c r="R666" s="219"/>
      <c r="S666" s="219"/>
      <c r="T666" s="219"/>
      <c r="U666" s="219"/>
      <c r="V666" s="217"/>
      <c r="X666" s="106"/>
      <c r="Y666" s="217"/>
      <c r="Z666" s="217"/>
      <c r="AA666" s="217"/>
      <c r="AB666" s="94"/>
      <c r="AC666" s="217"/>
      <c r="AD666" s="217"/>
      <c r="AE666" s="217"/>
      <c r="AF666" s="217"/>
      <c r="AG666" s="217"/>
      <c r="AH666" s="217"/>
      <c r="AI666" s="94"/>
      <c r="AJ666" s="217"/>
      <c r="AK666" s="217"/>
      <c r="AL666" s="217"/>
      <c r="AM666" s="217"/>
      <c r="AN666" s="217"/>
      <c r="AO666" s="94"/>
      <c r="AP666" s="217"/>
      <c r="AQ666" s="217"/>
      <c r="AR666" s="217"/>
      <c r="AU666" s="217"/>
      <c r="AW666" s="217"/>
      <c r="AX666" s="217"/>
      <c r="BE666" s="94"/>
      <c r="BF666" s="217"/>
      <c r="BG666" s="94"/>
      <c r="BH666" s="94"/>
      <c r="BI666" s="217"/>
      <c r="BJ666" s="94"/>
      <c r="BK666" s="217"/>
      <c r="BL666" s="217"/>
      <c r="BQ666" s="96"/>
      <c r="BR666" s="96"/>
      <c r="BS666" s="96"/>
      <c r="BT666" s="96"/>
      <c r="BV666" s="96"/>
      <c r="BW666" s="96"/>
    </row>
    <row r="667" spans="2:75" x14ac:dyDescent="0.2">
      <c r="B667" s="101"/>
      <c r="I667" s="101"/>
      <c r="L667" s="101"/>
      <c r="M667" s="105"/>
      <c r="N667" s="256"/>
      <c r="O667" s="256"/>
      <c r="P667" s="256"/>
      <c r="Q667" s="256"/>
      <c r="R667" s="219"/>
      <c r="S667" s="219"/>
      <c r="T667" s="219"/>
      <c r="U667" s="219"/>
      <c r="V667" s="217"/>
      <c r="X667" s="106"/>
      <c r="Y667" s="217"/>
      <c r="Z667" s="217"/>
      <c r="AA667" s="217"/>
      <c r="AB667" s="94"/>
      <c r="AC667" s="217"/>
      <c r="AD667" s="217"/>
      <c r="AE667" s="217"/>
      <c r="AF667" s="217"/>
      <c r="AG667" s="217"/>
      <c r="AH667" s="217"/>
      <c r="AI667" s="94"/>
      <c r="AJ667" s="217"/>
      <c r="AK667" s="217"/>
      <c r="AL667" s="217"/>
      <c r="AM667" s="217"/>
      <c r="AN667" s="217"/>
      <c r="AO667" s="94"/>
      <c r="AP667" s="217"/>
      <c r="AQ667" s="217"/>
      <c r="AR667" s="217"/>
      <c r="AU667" s="217"/>
      <c r="AW667" s="217"/>
      <c r="AX667" s="217"/>
      <c r="BE667" s="94"/>
      <c r="BF667" s="217"/>
      <c r="BG667" s="94"/>
      <c r="BH667" s="94"/>
      <c r="BI667" s="217"/>
      <c r="BJ667" s="94"/>
      <c r="BK667" s="217"/>
      <c r="BL667" s="217"/>
      <c r="BQ667" s="96"/>
      <c r="BR667" s="96"/>
      <c r="BS667" s="96"/>
      <c r="BT667" s="96"/>
      <c r="BV667" s="96"/>
      <c r="BW667" s="96"/>
    </row>
    <row r="668" spans="2:75" x14ac:dyDescent="0.2">
      <c r="B668" s="101"/>
      <c r="I668" s="101"/>
      <c r="L668" s="101"/>
      <c r="M668" s="105"/>
      <c r="N668" s="256"/>
      <c r="O668" s="256"/>
      <c r="P668" s="256"/>
      <c r="Q668" s="256"/>
      <c r="R668" s="219"/>
      <c r="S668" s="219"/>
      <c r="T668" s="219"/>
      <c r="U668" s="219"/>
      <c r="V668" s="217"/>
      <c r="X668" s="106"/>
      <c r="Y668" s="217"/>
      <c r="Z668" s="217"/>
      <c r="AA668" s="217"/>
      <c r="AB668" s="94"/>
      <c r="AC668" s="217"/>
      <c r="AD668" s="217"/>
      <c r="AE668" s="217"/>
      <c r="AF668" s="217"/>
      <c r="AG668" s="217"/>
      <c r="AH668" s="217"/>
      <c r="AI668" s="94"/>
      <c r="AJ668" s="217"/>
      <c r="AK668" s="217"/>
      <c r="AL668" s="217"/>
      <c r="AM668" s="217"/>
      <c r="AN668" s="217"/>
      <c r="AO668" s="94"/>
      <c r="AP668" s="217"/>
      <c r="AQ668" s="217"/>
      <c r="AR668" s="217"/>
      <c r="AU668" s="217"/>
      <c r="AW668" s="217"/>
      <c r="AX668" s="217"/>
      <c r="BE668" s="94"/>
      <c r="BF668" s="217"/>
      <c r="BG668" s="94"/>
      <c r="BH668" s="94"/>
      <c r="BI668" s="217"/>
      <c r="BJ668" s="94"/>
      <c r="BK668" s="217"/>
      <c r="BL668" s="217"/>
      <c r="BQ668" s="96"/>
      <c r="BR668" s="96"/>
      <c r="BS668" s="96"/>
      <c r="BT668" s="96"/>
      <c r="BV668" s="96"/>
      <c r="BW668" s="96"/>
    </row>
    <row r="669" spans="2:75" x14ac:dyDescent="0.2">
      <c r="B669" s="101"/>
      <c r="I669" s="101"/>
      <c r="L669" s="101"/>
      <c r="M669" s="105"/>
      <c r="N669" s="256"/>
      <c r="O669" s="256"/>
      <c r="P669" s="256"/>
      <c r="Q669" s="256"/>
      <c r="R669" s="219"/>
      <c r="S669" s="219"/>
      <c r="T669" s="219"/>
      <c r="U669" s="219"/>
      <c r="V669" s="217"/>
      <c r="X669" s="106"/>
      <c r="Y669" s="217"/>
      <c r="Z669" s="217"/>
      <c r="AA669" s="217"/>
      <c r="AB669" s="94"/>
      <c r="AC669" s="217"/>
      <c r="AD669" s="217"/>
      <c r="AE669" s="217"/>
      <c r="AF669" s="217"/>
      <c r="AG669" s="217"/>
      <c r="AH669" s="217"/>
      <c r="AI669" s="94"/>
      <c r="AJ669" s="217"/>
      <c r="AK669" s="217"/>
      <c r="AL669" s="217"/>
      <c r="AM669" s="217"/>
      <c r="AN669" s="217"/>
      <c r="AO669" s="94"/>
      <c r="AP669" s="217"/>
      <c r="AQ669" s="217"/>
      <c r="AR669" s="217"/>
      <c r="AU669" s="217"/>
      <c r="AW669" s="217"/>
      <c r="AX669" s="217"/>
      <c r="BE669" s="94"/>
      <c r="BF669" s="217"/>
      <c r="BG669" s="94"/>
      <c r="BH669" s="94"/>
      <c r="BI669" s="217"/>
      <c r="BJ669" s="94"/>
      <c r="BK669" s="217"/>
      <c r="BL669" s="217"/>
      <c r="BQ669" s="96"/>
      <c r="BR669" s="96"/>
      <c r="BS669" s="96"/>
      <c r="BT669" s="96"/>
      <c r="BV669" s="96"/>
      <c r="BW669" s="96"/>
    </row>
    <row r="670" spans="2:75" x14ac:dyDescent="0.2">
      <c r="B670" s="101"/>
      <c r="I670" s="101"/>
      <c r="L670" s="101"/>
      <c r="M670" s="105"/>
      <c r="N670" s="256"/>
      <c r="O670" s="256"/>
      <c r="P670" s="256"/>
      <c r="Q670" s="256"/>
      <c r="R670" s="219"/>
      <c r="S670" s="219"/>
      <c r="T670" s="219"/>
      <c r="U670" s="219"/>
      <c r="V670" s="217"/>
      <c r="X670" s="106"/>
      <c r="Y670" s="217"/>
      <c r="Z670" s="217"/>
      <c r="AA670" s="217"/>
      <c r="AB670" s="94"/>
      <c r="AC670" s="217"/>
      <c r="AD670" s="217"/>
      <c r="AE670" s="217"/>
      <c r="AF670" s="217"/>
      <c r="AG670" s="217"/>
      <c r="AH670" s="217"/>
      <c r="AI670" s="94"/>
      <c r="AJ670" s="217"/>
      <c r="AK670" s="217"/>
      <c r="AL670" s="217"/>
      <c r="AM670" s="217"/>
      <c r="AN670" s="217"/>
      <c r="AO670" s="94"/>
      <c r="AP670" s="217"/>
      <c r="AQ670" s="217"/>
      <c r="AR670" s="217"/>
      <c r="AU670" s="217"/>
      <c r="AW670" s="217"/>
      <c r="AX670" s="217"/>
      <c r="BE670" s="94"/>
      <c r="BF670" s="217"/>
      <c r="BG670" s="94"/>
      <c r="BH670" s="94"/>
      <c r="BI670" s="217"/>
      <c r="BJ670" s="94"/>
      <c r="BK670" s="217"/>
      <c r="BL670" s="217"/>
      <c r="BQ670" s="96"/>
      <c r="BR670" s="96"/>
      <c r="BS670" s="96"/>
      <c r="BT670" s="96"/>
      <c r="BV670" s="96"/>
      <c r="BW670" s="96"/>
    </row>
    <row r="671" spans="2:75" x14ac:dyDescent="0.2">
      <c r="B671" s="101"/>
      <c r="I671" s="101"/>
      <c r="L671" s="101"/>
      <c r="M671" s="105"/>
      <c r="N671" s="256"/>
      <c r="O671" s="256"/>
      <c r="P671" s="256"/>
      <c r="Q671" s="256"/>
      <c r="R671" s="219"/>
      <c r="S671" s="219"/>
      <c r="T671" s="219"/>
      <c r="U671" s="219"/>
      <c r="V671" s="217"/>
      <c r="X671" s="106"/>
      <c r="Y671" s="217"/>
      <c r="Z671" s="217"/>
      <c r="AA671" s="217"/>
      <c r="AB671" s="94"/>
      <c r="AC671" s="217"/>
      <c r="AD671" s="217"/>
      <c r="AE671" s="217"/>
      <c r="AF671" s="217"/>
      <c r="AG671" s="217"/>
      <c r="AH671" s="217"/>
      <c r="AI671" s="94"/>
      <c r="AJ671" s="217"/>
      <c r="AK671" s="217"/>
      <c r="AL671" s="217"/>
      <c r="AM671" s="217"/>
      <c r="AN671" s="217"/>
      <c r="AO671" s="94"/>
      <c r="AP671" s="217"/>
      <c r="AQ671" s="217"/>
      <c r="AR671" s="217"/>
      <c r="AU671" s="217"/>
      <c r="AW671" s="217"/>
      <c r="AX671" s="217"/>
      <c r="BE671" s="94"/>
      <c r="BF671" s="217"/>
      <c r="BG671" s="94"/>
      <c r="BH671" s="94"/>
      <c r="BI671" s="217"/>
      <c r="BJ671" s="94"/>
      <c r="BK671" s="217"/>
      <c r="BL671" s="217"/>
      <c r="BQ671" s="96"/>
      <c r="BR671" s="96"/>
      <c r="BS671" s="96"/>
      <c r="BT671" s="96"/>
      <c r="BV671" s="96"/>
      <c r="BW671" s="96"/>
    </row>
    <row r="672" spans="2:75" x14ac:dyDescent="0.2">
      <c r="B672" s="101"/>
      <c r="I672" s="101"/>
      <c r="L672" s="101"/>
      <c r="M672" s="105"/>
      <c r="N672" s="256"/>
      <c r="O672" s="256"/>
      <c r="P672" s="256"/>
      <c r="Q672" s="256"/>
      <c r="R672" s="219"/>
      <c r="S672" s="219"/>
      <c r="T672" s="219"/>
      <c r="U672" s="219"/>
      <c r="V672" s="217"/>
      <c r="X672" s="106"/>
      <c r="Y672" s="217"/>
      <c r="Z672" s="217"/>
      <c r="AA672" s="217"/>
      <c r="AB672" s="94"/>
      <c r="AC672" s="217"/>
      <c r="AD672" s="217"/>
      <c r="AE672" s="217"/>
      <c r="AF672" s="217"/>
      <c r="AG672" s="217"/>
      <c r="AH672" s="217"/>
      <c r="AI672" s="94"/>
      <c r="AJ672" s="217"/>
      <c r="AK672" s="217"/>
      <c r="AL672" s="217"/>
      <c r="AM672" s="217"/>
      <c r="AN672" s="217"/>
      <c r="AO672" s="94"/>
      <c r="AP672" s="217"/>
      <c r="AQ672" s="217"/>
      <c r="AR672" s="217"/>
      <c r="AU672" s="217"/>
      <c r="AW672" s="217"/>
      <c r="AX672" s="217"/>
      <c r="BE672" s="94"/>
      <c r="BF672" s="217"/>
      <c r="BG672" s="94"/>
      <c r="BH672" s="94"/>
      <c r="BI672" s="217"/>
      <c r="BJ672" s="94"/>
      <c r="BK672" s="217"/>
      <c r="BL672" s="217"/>
      <c r="BQ672" s="96"/>
      <c r="BR672" s="96"/>
      <c r="BS672" s="96"/>
      <c r="BT672" s="96"/>
      <c r="BV672" s="96"/>
      <c r="BW672" s="96"/>
    </row>
    <row r="673" spans="2:75" x14ac:dyDescent="0.2">
      <c r="B673" s="101"/>
      <c r="I673" s="101"/>
      <c r="L673" s="101"/>
      <c r="M673" s="105"/>
      <c r="N673" s="256"/>
      <c r="O673" s="256"/>
      <c r="P673" s="256"/>
      <c r="Q673" s="256"/>
      <c r="R673" s="219"/>
      <c r="S673" s="219"/>
      <c r="T673" s="219"/>
      <c r="U673" s="219"/>
      <c r="V673" s="217"/>
      <c r="X673" s="106"/>
      <c r="Y673" s="217"/>
      <c r="Z673" s="217"/>
      <c r="AA673" s="217"/>
      <c r="AB673" s="94"/>
      <c r="AC673" s="217"/>
      <c r="AD673" s="217"/>
      <c r="AE673" s="217"/>
      <c r="AF673" s="217"/>
      <c r="AG673" s="217"/>
      <c r="AH673" s="217"/>
      <c r="AI673" s="94"/>
      <c r="AJ673" s="217"/>
      <c r="AK673" s="217"/>
      <c r="AL673" s="217"/>
      <c r="AM673" s="217"/>
      <c r="AN673" s="217"/>
      <c r="AO673" s="94"/>
      <c r="AP673" s="217"/>
      <c r="AQ673" s="217"/>
      <c r="AR673" s="217"/>
      <c r="AU673" s="217"/>
      <c r="AW673" s="217"/>
      <c r="AX673" s="217"/>
      <c r="BE673" s="94"/>
      <c r="BF673" s="217"/>
      <c r="BG673" s="94"/>
      <c r="BH673" s="94"/>
      <c r="BI673" s="217"/>
      <c r="BJ673" s="94"/>
      <c r="BK673" s="217"/>
      <c r="BL673" s="217"/>
      <c r="BQ673" s="96"/>
      <c r="BR673" s="96"/>
      <c r="BS673" s="96"/>
      <c r="BT673" s="96"/>
      <c r="BV673" s="96"/>
      <c r="BW673" s="96"/>
    </row>
    <row r="674" spans="2:75" x14ac:dyDescent="0.2">
      <c r="B674" s="101"/>
      <c r="I674" s="101"/>
      <c r="L674" s="101"/>
      <c r="M674" s="105"/>
      <c r="N674" s="256"/>
      <c r="O674" s="256"/>
      <c r="P674" s="256"/>
      <c r="Q674" s="256"/>
      <c r="R674" s="219"/>
      <c r="S674" s="219"/>
      <c r="T674" s="219"/>
      <c r="U674" s="219"/>
      <c r="V674" s="217"/>
      <c r="X674" s="106"/>
      <c r="Y674" s="217"/>
      <c r="Z674" s="217"/>
      <c r="AA674" s="217"/>
      <c r="AB674" s="94"/>
      <c r="AC674" s="217"/>
      <c r="AD674" s="217"/>
      <c r="AE674" s="217"/>
      <c r="AF674" s="217"/>
      <c r="AG674" s="217"/>
      <c r="AH674" s="217"/>
      <c r="AI674" s="94"/>
      <c r="AJ674" s="217"/>
      <c r="AK674" s="217"/>
      <c r="AL674" s="217"/>
      <c r="AM674" s="217"/>
      <c r="AN674" s="217"/>
      <c r="AO674" s="94"/>
      <c r="AP674" s="217"/>
      <c r="AQ674" s="217"/>
      <c r="AR674" s="217"/>
      <c r="AU674" s="217"/>
      <c r="AW674" s="217"/>
      <c r="AX674" s="217"/>
      <c r="BE674" s="94"/>
      <c r="BF674" s="217"/>
      <c r="BG674" s="94"/>
      <c r="BH674" s="94"/>
      <c r="BI674" s="217"/>
      <c r="BJ674" s="94"/>
      <c r="BK674" s="217"/>
      <c r="BL674" s="217"/>
      <c r="BQ674" s="96"/>
      <c r="BR674" s="96"/>
      <c r="BS674" s="96"/>
      <c r="BT674" s="96"/>
      <c r="BV674" s="96"/>
      <c r="BW674" s="96"/>
    </row>
    <row r="675" spans="2:75" x14ac:dyDescent="0.2">
      <c r="B675" s="101"/>
      <c r="I675" s="101"/>
      <c r="L675" s="101"/>
      <c r="M675" s="105"/>
      <c r="N675" s="256"/>
      <c r="O675" s="256"/>
      <c r="P675" s="256"/>
      <c r="Q675" s="256"/>
      <c r="R675" s="219"/>
      <c r="S675" s="219"/>
      <c r="T675" s="219"/>
      <c r="U675" s="219"/>
      <c r="V675" s="217"/>
      <c r="X675" s="106"/>
      <c r="Y675" s="217"/>
      <c r="Z675" s="217"/>
      <c r="AA675" s="217"/>
      <c r="AB675" s="94"/>
      <c r="AC675" s="217"/>
      <c r="AD675" s="217"/>
      <c r="AE675" s="217"/>
      <c r="AF675" s="217"/>
      <c r="AG675" s="217"/>
      <c r="AH675" s="217"/>
      <c r="AI675" s="94"/>
      <c r="AJ675" s="217"/>
      <c r="AK675" s="217"/>
      <c r="AL675" s="217"/>
      <c r="AM675" s="217"/>
      <c r="AN675" s="217"/>
      <c r="AO675" s="94"/>
      <c r="AP675" s="217"/>
      <c r="AQ675" s="217"/>
      <c r="AR675" s="217"/>
      <c r="AU675" s="217"/>
      <c r="AW675" s="217"/>
      <c r="AX675" s="217"/>
      <c r="BE675" s="94"/>
      <c r="BF675" s="217"/>
      <c r="BG675" s="94"/>
      <c r="BH675" s="94"/>
      <c r="BI675" s="217"/>
      <c r="BJ675" s="94"/>
      <c r="BK675" s="217"/>
      <c r="BL675" s="217"/>
      <c r="BQ675" s="96"/>
      <c r="BR675" s="96"/>
      <c r="BS675" s="96"/>
      <c r="BT675" s="96"/>
      <c r="BV675" s="96"/>
      <c r="BW675" s="96"/>
    </row>
    <row r="676" spans="2:75" x14ac:dyDescent="0.2">
      <c r="B676" s="101"/>
      <c r="I676" s="101"/>
      <c r="L676" s="101"/>
      <c r="M676" s="105"/>
      <c r="N676" s="256"/>
      <c r="O676" s="256"/>
      <c r="P676" s="256"/>
      <c r="Q676" s="256"/>
      <c r="R676" s="219"/>
      <c r="S676" s="219"/>
      <c r="T676" s="219"/>
      <c r="U676" s="219"/>
      <c r="V676" s="217"/>
      <c r="X676" s="106"/>
      <c r="Y676" s="217"/>
      <c r="Z676" s="217"/>
      <c r="AA676" s="217"/>
      <c r="AB676" s="94"/>
      <c r="AC676" s="217"/>
      <c r="AD676" s="217"/>
      <c r="AE676" s="217"/>
      <c r="AF676" s="217"/>
      <c r="AG676" s="217"/>
      <c r="AH676" s="217"/>
      <c r="AI676" s="94"/>
      <c r="AJ676" s="217"/>
      <c r="AK676" s="217"/>
      <c r="AL676" s="217"/>
      <c r="AM676" s="217"/>
      <c r="AN676" s="217"/>
      <c r="AO676" s="94"/>
      <c r="AP676" s="217"/>
      <c r="AQ676" s="217"/>
      <c r="AR676" s="217"/>
      <c r="AU676" s="217"/>
      <c r="AW676" s="217"/>
      <c r="AX676" s="217"/>
      <c r="BE676" s="94"/>
      <c r="BF676" s="217"/>
      <c r="BG676" s="94"/>
      <c r="BH676" s="94"/>
      <c r="BI676" s="217"/>
      <c r="BJ676" s="94"/>
      <c r="BK676" s="217"/>
      <c r="BL676" s="217"/>
      <c r="BQ676" s="96"/>
      <c r="BR676" s="96"/>
      <c r="BS676" s="96"/>
      <c r="BT676" s="96"/>
      <c r="BV676" s="96"/>
      <c r="BW676" s="96"/>
    </row>
    <row r="677" spans="2:75" x14ac:dyDescent="0.2">
      <c r="B677" s="101"/>
      <c r="I677" s="101"/>
      <c r="L677" s="101"/>
      <c r="M677" s="105"/>
      <c r="N677" s="256"/>
      <c r="O677" s="256"/>
      <c r="P677" s="256"/>
      <c r="Q677" s="256"/>
      <c r="R677" s="219"/>
      <c r="S677" s="219"/>
      <c r="T677" s="219"/>
      <c r="U677" s="219"/>
      <c r="V677" s="217"/>
      <c r="X677" s="106"/>
      <c r="Y677" s="217"/>
      <c r="Z677" s="217"/>
      <c r="AA677" s="217"/>
      <c r="AB677" s="94"/>
      <c r="AC677" s="217"/>
      <c r="AD677" s="217"/>
      <c r="AE677" s="217"/>
      <c r="AF677" s="217"/>
      <c r="AG677" s="217"/>
      <c r="AH677" s="217"/>
      <c r="AI677" s="94"/>
      <c r="AJ677" s="217"/>
      <c r="AK677" s="217"/>
      <c r="AL677" s="217"/>
      <c r="AM677" s="217"/>
      <c r="AN677" s="217"/>
      <c r="AO677" s="94"/>
      <c r="AP677" s="217"/>
      <c r="AQ677" s="217"/>
      <c r="AR677" s="217"/>
      <c r="AU677" s="217"/>
      <c r="AW677" s="217"/>
      <c r="AX677" s="217"/>
      <c r="BE677" s="94"/>
      <c r="BF677" s="217"/>
      <c r="BG677" s="94"/>
      <c r="BH677" s="94"/>
      <c r="BI677" s="217"/>
      <c r="BJ677" s="94"/>
      <c r="BK677" s="217"/>
      <c r="BL677" s="217"/>
      <c r="BQ677" s="96"/>
      <c r="BR677" s="96"/>
      <c r="BS677" s="96"/>
      <c r="BT677" s="96"/>
      <c r="BV677" s="96"/>
      <c r="BW677" s="96"/>
    </row>
    <row r="678" spans="2:75" x14ac:dyDescent="0.2">
      <c r="B678" s="101"/>
      <c r="I678" s="101"/>
      <c r="L678" s="101"/>
      <c r="M678" s="105"/>
      <c r="N678" s="256"/>
      <c r="O678" s="256"/>
      <c r="P678" s="256"/>
      <c r="Q678" s="256"/>
      <c r="R678" s="219"/>
      <c r="S678" s="219"/>
      <c r="T678" s="219"/>
      <c r="U678" s="219"/>
      <c r="V678" s="217"/>
      <c r="X678" s="106"/>
      <c r="Y678" s="217"/>
      <c r="Z678" s="217"/>
      <c r="AA678" s="217"/>
      <c r="AB678" s="94"/>
      <c r="AC678" s="217"/>
      <c r="AD678" s="217"/>
      <c r="AE678" s="217"/>
      <c r="AF678" s="217"/>
      <c r="AG678" s="217"/>
      <c r="AH678" s="217"/>
      <c r="AI678" s="94"/>
      <c r="AJ678" s="217"/>
      <c r="AK678" s="217"/>
      <c r="AL678" s="217"/>
      <c r="AM678" s="217"/>
      <c r="AN678" s="217"/>
      <c r="AO678" s="94"/>
      <c r="AP678" s="217"/>
      <c r="AQ678" s="217"/>
      <c r="AR678" s="217"/>
      <c r="AU678" s="217"/>
      <c r="AW678" s="217"/>
      <c r="AX678" s="217"/>
      <c r="BE678" s="94"/>
      <c r="BF678" s="217"/>
      <c r="BG678" s="94"/>
      <c r="BH678" s="94"/>
      <c r="BI678" s="217"/>
      <c r="BJ678" s="94"/>
      <c r="BK678" s="217"/>
      <c r="BL678" s="217"/>
      <c r="BQ678" s="96"/>
      <c r="BR678" s="96"/>
      <c r="BS678" s="96"/>
      <c r="BT678" s="96"/>
      <c r="BV678" s="96"/>
      <c r="BW678" s="96"/>
    </row>
    <row r="679" spans="2:75" x14ac:dyDescent="0.2">
      <c r="B679" s="101"/>
      <c r="I679" s="101"/>
      <c r="L679" s="101"/>
      <c r="M679" s="105"/>
      <c r="N679" s="256"/>
      <c r="O679" s="256"/>
      <c r="P679" s="256"/>
      <c r="Q679" s="256"/>
      <c r="R679" s="219"/>
      <c r="S679" s="219"/>
      <c r="T679" s="219"/>
      <c r="U679" s="219"/>
      <c r="V679" s="217"/>
      <c r="X679" s="106"/>
      <c r="Y679" s="217"/>
      <c r="Z679" s="217"/>
      <c r="AA679" s="217"/>
      <c r="AB679" s="94"/>
      <c r="AC679" s="217"/>
      <c r="AD679" s="217"/>
      <c r="AE679" s="217"/>
      <c r="AF679" s="217"/>
      <c r="AG679" s="217"/>
      <c r="AH679" s="217"/>
      <c r="AI679" s="94"/>
      <c r="AJ679" s="217"/>
      <c r="AK679" s="217"/>
      <c r="AL679" s="217"/>
      <c r="AM679" s="217"/>
      <c r="AN679" s="217"/>
      <c r="AO679" s="94"/>
      <c r="AP679" s="217"/>
      <c r="AQ679" s="217"/>
      <c r="AR679" s="217"/>
      <c r="AU679" s="217"/>
      <c r="AW679" s="217"/>
      <c r="AX679" s="217"/>
      <c r="BE679" s="94"/>
      <c r="BF679" s="217"/>
      <c r="BG679" s="94"/>
      <c r="BH679" s="94"/>
      <c r="BI679" s="217"/>
      <c r="BJ679" s="94"/>
      <c r="BK679" s="217"/>
      <c r="BL679" s="217"/>
      <c r="BQ679" s="96"/>
      <c r="BR679" s="96"/>
      <c r="BS679" s="96"/>
      <c r="BT679" s="96"/>
      <c r="BV679" s="96"/>
      <c r="BW679" s="96"/>
    </row>
    <row r="680" spans="2:75" x14ac:dyDescent="0.2">
      <c r="B680" s="101"/>
      <c r="I680" s="101"/>
      <c r="L680" s="101"/>
      <c r="M680" s="105"/>
      <c r="N680" s="256"/>
      <c r="O680" s="256"/>
      <c r="P680" s="256"/>
      <c r="Q680" s="256"/>
      <c r="R680" s="219"/>
      <c r="S680" s="219"/>
      <c r="T680" s="219"/>
      <c r="U680" s="219"/>
      <c r="V680" s="217"/>
      <c r="X680" s="106"/>
      <c r="Y680" s="217"/>
      <c r="Z680" s="217"/>
      <c r="AA680" s="217"/>
      <c r="AB680" s="94"/>
      <c r="AC680" s="217"/>
      <c r="AD680" s="217"/>
      <c r="AE680" s="217"/>
      <c r="AF680" s="217"/>
      <c r="AG680" s="217"/>
      <c r="AH680" s="217"/>
      <c r="AI680" s="94"/>
      <c r="AJ680" s="217"/>
      <c r="AK680" s="217"/>
      <c r="AL680" s="217"/>
      <c r="AM680" s="217"/>
      <c r="AN680" s="217"/>
      <c r="AO680" s="94"/>
      <c r="AP680" s="217"/>
      <c r="AQ680" s="217"/>
      <c r="AR680" s="217"/>
      <c r="AU680" s="217"/>
      <c r="AW680" s="217"/>
      <c r="AX680" s="217"/>
      <c r="BE680" s="94"/>
      <c r="BF680" s="217"/>
      <c r="BG680" s="94"/>
      <c r="BH680" s="94"/>
      <c r="BI680" s="217"/>
      <c r="BJ680" s="94"/>
      <c r="BK680" s="217"/>
      <c r="BL680" s="217"/>
      <c r="BQ680" s="96"/>
      <c r="BR680" s="96"/>
      <c r="BS680" s="96"/>
      <c r="BT680" s="96"/>
      <c r="BV680" s="96"/>
      <c r="BW680" s="96"/>
    </row>
    <row r="681" spans="2:75" x14ac:dyDescent="0.2">
      <c r="B681" s="101"/>
      <c r="I681" s="101"/>
      <c r="L681" s="101"/>
      <c r="M681" s="105"/>
      <c r="N681" s="256"/>
      <c r="O681" s="256"/>
      <c r="P681" s="256"/>
      <c r="Q681" s="256"/>
      <c r="R681" s="219"/>
      <c r="S681" s="219"/>
      <c r="T681" s="219"/>
      <c r="U681" s="219"/>
      <c r="V681" s="217"/>
      <c r="X681" s="106"/>
      <c r="Y681" s="217"/>
      <c r="Z681" s="217"/>
      <c r="AA681" s="217"/>
      <c r="AB681" s="94"/>
      <c r="AC681" s="217"/>
      <c r="AD681" s="217"/>
      <c r="AE681" s="217"/>
      <c r="AF681" s="217"/>
      <c r="AG681" s="217"/>
      <c r="AH681" s="217"/>
      <c r="AI681" s="94"/>
      <c r="AJ681" s="217"/>
      <c r="AK681" s="217"/>
      <c r="AL681" s="217"/>
      <c r="AM681" s="217"/>
      <c r="AN681" s="217"/>
      <c r="AO681" s="94"/>
      <c r="AP681" s="217"/>
      <c r="AQ681" s="217"/>
      <c r="AR681" s="217"/>
      <c r="AU681" s="217"/>
      <c r="AW681" s="217"/>
      <c r="AX681" s="217"/>
      <c r="BE681" s="94"/>
      <c r="BF681" s="217"/>
      <c r="BG681" s="94"/>
      <c r="BH681" s="94"/>
      <c r="BI681" s="217"/>
      <c r="BJ681" s="94"/>
      <c r="BK681" s="217"/>
      <c r="BL681" s="217"/>
      <c r="BQ681" s="96"/>
      <c r="BR681" s="96"/>
      <c r="BS681" s="96"/>
      <c r="BT681" s="96"/>
      <c r="BV681" s="96"/>
      <c r="BW681" s="96"/>
    </row>
    <row r="682" spans="2:75" x14ac:dyDescent="0.2">
      <c r="B682" s="101"/>
      <c r="I682" s="101"/>
      <c r="L682" s="101"/>
      <c r="M682" s="105"/>
      <c r="N682" s="256"/>
      <c r="O682" s="256"/>
      <c r="P682" s="256"/>
      <c r="Q682" s="256"/>
      <c r="R682" s="219"/>
      <c r="S682" s="219"/>
      <c r="T682" s="219"/>
      <c r="U682" s="219"/>
      <c r="V682" s="217"/>
      <c r="X682" s="106"/>
      <c r="Y682" s="217"/>
      <c r="Z682" s="217"/>
      <c r="AA682" s="217"/>
      <c r="AB682" s="94"/>
      <c r="AC682" s="217"/>
      <c r="AD682" s="217"/>
      <c r="AE682" s="217"/>
      <c r="AF682" s="217"/>
      <c r="AG682" s="217"/>
      <c r="AH682" s="217"/>
      <c r="AI682" s="94"/>
      <c r="AJ682" s="217"/>
      <c r="AK682" s="217"/>
      <c r="AL682" s="217"/>
      <c r="AM682" s="217"/>
      <c r="AN682" s="217"/>
      <c r="AO682" s="94"/>
      <c r="AP682" s="217"/>
      <c r="AQ682" s="217"/>
      <c r="AR682" s="217"/>
      <c r="AU682" s="217"/>
      <c r="AW682" s="217"/>
      <c r="AX682" s="217"/>
      <c r="BE682" s="94"/>
      <c r="BF682" s="217"/>
      <c r="BG682" s="94"/>
      <c r="BH682" s="94"/>
      <c r="BI682" s="217"/>
      <c r="BJ682" s="94"/>
      <c r="BK682" s="217"/>
      <c r="BL682" s="217"/>
      <c r="BQ682" s="96"/>
      <c r="BR682" s="96"/>
      <c r="BS682" s="96"/>
      <c r="BT682" s="96"/>
      <c r="BV682" s="96"/>
      <c r="BW682" s="96"/>
    </row>
    <row r="683" spans="2:75" x14ac:dyDescent="0.2">
      <c r="B683" s="101"/>
      <c r="I683" s="101"/>
      <c r="L683" s="101"/>
      <c r="M683" s="105"/>
      <c r="N683" s="256"/>
      <c r="O683" s="256"/>
      <c r="P683" s="256"/>
      <c r="Q683" s="256"/>
      <c r="R683" s="219"/>
      <c r="S683" s="219"/>
      <c r="T683" s="219"/>
      <c r="U683" s="219"/>
      <c r="V683" s="217"/>
      <c r="X683" s="106"/>
      <c r="Y683" s="217"/>
      <c r="Z683" s="217"/>
      <c r="AA683" s="217"/>
      <c r="AB683" s="94"/>
      <c r="AC683" s="217"/>
      <c r="AD683" s="217"/>
      <c r="AE683" s="217"/>
      <c r="AF683" s="217"/>
      <c r="AG683" s="217"/>
      <c r="AH683" s="217"/>
      <c r="AI683" s="94"/>
      <c r="AJ683" s="217"/>
      <c r="AK683" s="217"/>
      <c r="AL683" s="217"/>
      <c r="AM683" s="217"/>
      <c r="AN683" s="217"/>
      <c r="AO683" s="94"/>
      <c r="AP683" s="217"/>
      <c r="AQ683" s="217"/>
      <c r="AR683" s="217"/>
      <c r="AU683" s="217"/>
      <c r="AW683" s="217"/>
      <c r="AX683" s="217"/>
      <c r="BE683" s="94"/>
      <c r="BF683" s="217"/>
      <c r="BG683" s="94"/>
      <c r="BH683" s="94"/>
      <c r="BI683" s="217"/>
      <c r="BJ683" s="94"/>
      <c r="BK683" s="217"/>
      <c r="BL683" s="217"/>
      <c r="BQ683" s="96"/>
      <c r="BR683" s="96"/>
      <c r="BS683" s="96"/>
      <c r="BT683" s="96"/>
      <c r="BV683" s="96"/>
      <c r="BW683" s="96"/>
    </row>
    <row r="684" spans="2:75" x14ac:dyDescent="0.2">
      <c r="B684" s="101"/>
      <c r="I684" s="101"/>
      <c r="L684" s="101"/>
      <c r="M684" s="105"/>
      <c r="N684" s="256"/>
      <c r="O684" s="256"/>
      <c r="P684" s="256"/>
      <c r="Q684" s="256"/>
      <c r="R684" s="219"/>
      <c r="S684" s="219"/>
      <c r="T684" s="219"/>
      <c r="U684" s="219"/>
      <c r="V684" s="217"/>
      <c r="X684" s="106"/>
      <c r="Y684" s="217"/>
      <c r="Z684" s="217"/>
      <c r="AA684" s="217"/>
      <c r="AB684" s="94"/>
      <c r="AC684" s="217"/>
      <c r="AD684" s="217"/>
      <c r="AE684" s="217"/>
      <c r="AF684" s="217"/>
      <c r="AG684" s="217"/>
      <c r="AH684" s="217"/>
      <c r="AI684" s="94"/>
      <c r="AJ684" s="217"/>
      <c r="AK684" s="217"/>
      <c r="AL684" s="217"/>
      <c r="AM684" s="217"/>
      <c r="AN684" s="217"/>
      <c r="AO684" s="94"/>
      <c r="AP684" s="217"/>
      <c r="AQ684" s="217"/>
      <c r="AR684" s="217"/>
      <c r="AU684" s="217"/>
      <c r="AW684" s="217"/>
      <c r="AX684" s="217"/>
      <c r="BE684" s="94"/>
      <c r="BF684" s="217"/>
      <c r="BG684" s="94"/>
      <c r="BH684" s="94"/>
      <c r="BI684" s="217"/>
      <c r="BJ684" s="94"/>
      <c r="BK684" s="217"/>
      <c r="BL684" s="217"/>
      <c r="BQ684" s="96"/>
      <c r="BR684" s="96"/>
      <c r="BS684" s="96"/>
      <c r="BT684" s="96"/>
      <c r="BV684" s="96"/>
      <c r="BW684" s="96"/>
    </row>
    <row r="685" spans="2:75" x14ac:dyDescent="0.2">
      <c r="B685" s="101"/>
      <c r="I685" s="101"/>
      <c r="L685" s="101"/>
      <c r="M685" s="105"/>
      <c r="N685" s="256"/>
      <c r="O685" s="256"/>
      <c r="P685" s="256"/>
      <c r="Q685" s="256"/>
      <c r="R685" s="219"/>
      <c r="S685" s="219"/>
      <c r="T685" s="219"/>
      <c r="U685" s="219"/>
      <c r="V685" s="217"/>
      <c r="X685" s="106"/>
      <c r="Y685" s="217"/>
      <c r="Z685" s="217"/>
      <c r="AA685" s="217"/>
      <c r="AB685" s="94"/>
      <c r="AC685" s="217"/>
      <c r="AD685" s="217"/>
      <c r="AE685" s="217"/>
      <c r="AF685" s="217"/>
      <c r="AG685" s="217"/>
      <c r="AH685" s="217"/>
      <c r="AI685" s="94"/>
      <c r="AJ685" s="217"/>
      <c r="AK685" s="217"/>
      <c r="AL685" s="217"/>
      <c r="AM685" s="217"/>
      <c r="AN685" s="217"/>
      <c r="AO685" s="94"/>
      <c r="AP685" s="217"/>
      <c r="AQ685" s="217"/>
      <c r="AR685" s="217"/>
      <c r="AU685" s="217"/>
      <c r="AW685" s="217"/>
      <c r="AX685" s="217"/>
      <c r="BE685" s="94"/>
      <c r="BF685" s="217"/>
      <c r="BG685" s="94"/>
      <c r="BH685" s="94"/>
      <c r="BI685" s="217"/>
      <c r="BJ685" s="94"/>
      <c r="BK685" s="217"/>
      <c r="BL685" s="217"/>
      <c r="BQ685" s="96"/>
      <c r="BR685" s="96"/>
      <c r="BS685" s="96"/>
      <c r="BT685" s="96"/>
      <c r="BV685" s="96"/>
      <c r="BW685" s="96"/>
    </row>
    <row r="686" spans="2:75" x14ac:dyDescent="0.2">
      <c r="B686" s="101"/>
      <c r="I686" s="101"/>
      <c r="L686" s="101"/>
      <c r="M686" s="105"/>
      <c r="N686" s="256"/>
      <c r="O686" s="256"/>
      <c r="P686" s="256"/>
      <c r="Q686" s="256"/>
      <c r="R686" s="219"/>
      <c r="S686" s="219"/>
      <c r="T686" s="219"/>
      <c r="U686" s="219"/>
      <c r="V686" s="217"/>
      <c r="X686" s="106"/>
      <c r="Y686" s="217"/>
      <c r="Z686" s="217"/>
      <c r="AA686" s="217"/>
      <c r="AB686" s="94"/>
      <c r="AC686" s="217"/>
      <c r="AD686" s="217"/>
      <c r="AE686" s="217"/>
      <c r="AF686" s="217"/>
      <c r="AG686" s="217"/>
      <c r="AH686" s="217"/>
      <c r="AI686" s="94"/>
      <c r="AJ686" s="217"/>
      <c r="AK686" s="217"/>
      <c r="AL686" s="217"/>
      <c r="AM686" s="217"/>
      <c r="AN686" s="217"/>
      <c r="AO686" s="94"/>
      <c r="AP686" s="217"/>
      <c r="AQ686" s="217"/>
      <c r="AR686" s="217"/>
      <c r="AU686" s="217"/>
      <c r="AW686" s="217"/>
      <c r="AX686" s="217"/>
      <c r="BE686" s="94"/>
      <c r="BF686" s="217"/>
      <c r="BG686" s="94"/>
      <c r="BH686" s="94"/>
      <c r="BI686" s="217"/>
      <c r="BJ686" s="94"/>
      <c r="BK686" s="217"/>
      <c r="BL686" s="217"/>
      <c r="BQ686" s="96"/>
      <c r="BR686" s="96"/>
      <c r="BS686" s="96"/>
      <c r="BT686" s="96"/>
      <c r="BV686" s="96"/>
      <c r="BW686" s="96"/>
    </row>
    <row r="687" spans="2:75" x14ac:dyDescent="0.2">
      <c r="B687" s="101"/>
      <c r="I687" s="101"/>
      <c r="L687" s="101"/>
      <c r="M687" s="105"/>
      <c r="N687" s="256"/>
      <c r="O687" s="256"/>
      <c r="P687" s="256"/>
      <c r="Q687" s="256"/>
      <c r="R687" s="219"/>
      <c r="S687" s="219"/>
      <c r="T687" s="219"/>
      <c r="U687" s="219"/>
      <c r="V687" s="217"/>
      <c r="X687" s="106"/>
      <c r="Y687" s="217"/>
      <c r="Z687" s="217"/>
      <c r="AA687" s="217"/>
      <c r="AB687" s="94"/>
      <c r="AC687" s="217"/>
      <c r="AD687" s="217"/>
      <c r="AE687" s="217"/>
      <c r="AF687" s="217"/>
      <c r="AG687" s="217"/>
      <c r="AH687" s="217"/>
      <c r="AI687" s="94"/>
      <c r="AJ687" s="217"/>
      <c r="AK687" s="217"/>
      <c r="AL687" s="217"/>
      <c r="AM687" s="217"/>
      <c r="AN687" s="217"/>
      <c r="AO687" s="94"/>
      <c r="AP687" s="217"/>
      <c r="AQ687" s="217"/>
      <c r="AR687" s="217"/>
      <c r="AU687" s="217"/>
      <c r="AW687" s="217"/>
      <c r="AX687" s="217"/>
      <c r="BE687" s="94"/>
      <c r="BF687" s="217"/>
      <c r="BG687" s="94"/>
      <c r="BH687" s="94"/>
      <c r="BI687" s="217"/>
      <c r="BJ687" s="94"/>
      <c r="BK687" s="217"/>
      <c r="BL687" s="217"/>
      <c r="BQ687" s="96"/>
      <c r="BR687" s="96"/>
      <c r="BS687" s="96"/>
      <c r="BT687" s="96"/>
      <c r="BV687" s="96"/>
      <c r="BW687" s="96"/>
    </row>
    <row r="688" spans="2:75" x14ac:dyDescent="0.2">
      <c r="B688" s="101"/>
      <c r="I688" s="101"/>
      <c r="L688" s="101"/>
      <c r="M688" s="105"/>
      <c r="N688" s="256"/>
      <c r="O688" s="256"/>
      <c r="P688" s="256"/>
      <c r="Q688" s="256"/>
      <c r="R688" s="219"/>
      <c r="S688" s="219"/>
      <c r="T688" s="219"/>
      <c r="U688" s="219"/>
      <c r="V688" s="217"/>
      <c r="X688" s="106"/>
      <c r="Y688" s="217"/>
      <c r="Z688" s="217"/>
      <c r="AA688" s="217"/>
      <c r="AB688" s="94"/>
      <c r="AC688" s="217"/>
      <c r="AD688" s="217"/>
      <c r="AE688" s="217"/>
      <c r="AF688" s="217"/>
      <c r="AG688" s="217"/>
      <c r="AH688" s="217"/>
      <c r="AI688" s="94"/>
      <c r="AJ688" s="217"/>
      <c r="AK688" s="217"/>
      <c r="AL688" s="217"/>
      <c r="AM688" s="217"/>
      <c r="AN688" s="217"/>
      <c r="AO688" s="94"/>
      <c r="AP688" s="217"/>
      <c r="AQ688" s="217"/>
      <c r="AR688" s="217"/>
      <c r="AU688" s="217"/>
      <c r="AW688" s="217"/>
      <c r="AX688" s="217"/>
      <c r="BE688" s="94"/>
      <c r="BF688" s="217"/>
      <c r="BG688" s="94"/>
      <c r="BH688" s="94"/>
      <c r="BI688" s="217"/>
      <c r="BJ688" s="94"/>
      <c r="BK688" s="217"/>
      <c r="BL688" s="217"/>
      <c r="BQ688" s="96"/>
      <c r="BR688" s="96"/>
      <c r="BS688" s="96"/>
      <c r="BT688" s="96"/>
      <c r="BV688" s="96"/>
      <c r="BW688" s="96"/>
    </row>
    <row r="689" spans="2:75" x14ac:dyDescent="0.2">
      <c r="B689" s="101"/>
      <c r="I689" s="101"/>
      <c r="L689" s="101"/>
      <c r="M689" s="105"/>
      <c r="N689" s="256"/>
      <c r="O689" s="256"/>
      <c r="P689" s="256"/>
      <c r="Q689" s="256"/>
      <c r="R689" s="219"/>
      <c r="S689" s="219"/>
      <c r="T689" s="219"/>
      <c r="U689" s="219"/>
      <c r="V689" s="217"/>
      <c r="X689" s="106"/>
      <c r="Y689" s="217"/>
      <c r="Z689" s="217"/>
      <c r="AA689" s="217"/>
      <c r="AB689" s="94"/>
      <c r="AC689" s="217"/>
      <c r="AD689" s="217"/>
      <c r="AE689" s="217"/>
      <c r="AF689" s="217"/>
      <c r="AG689" s="217"/>
      <c r="AH689" s="217"/>
      <c r="AI689" s="94"/>
      <c r="AJ689" s="217"/>
      <c r="AK689" s="217"/>
      <c r="AL689" s="217"/>
      <c r="AM689" s="217"/>
      <c r="AN689" s="217"/>
      <c r="AO689" s="94"/>
      <c r="AP689" s="217"/>
      <c r="AQ689" s="217"/>
      <c r="AR689" s="217"/>
      <c r="AU689" s="217"/>
      <c r="AW689" s="217"/>
      <c r="AX689" s="217"/>
      <c r="BE689" s="94"/>
      <c r="BF689" s="217"/>
      <c r="BG689" s="94"/>
      <c r="BH689" s="94"/>
      <c r="BI689" s="217"/>
      <c r="BJ689" s="94"/>
      <c r="BK689" s="217"/>
      <c r="BL689" s="217"/>
      <c r="BQ689" s="96"/>
      <c r="BR689" s="96"/>
      <c r="BS689" s="96"/>
      <c r="BT689" s="96"/>
      <c r="BV689" s="96"/>
      <c r="BW689" s="96"/>
    </row>
    <row r="690" spans="2:75" x14ac:dyDescent="0.2">
      <c r="B690" s="101"/>
      <c r="I690" s="101"/>
      <c r="L690" s="101"/>
      <c r="M690" s="105"/>
      <c r="N690" s="256"/>
      <c r="O690" s="256"/>
      <c r="P690" s="256"/>
      <c r="Q690" s="256"/>
      <c r="R690" s="219"/>
      <c r="S690" s="219"/>
      <c r="T690" s="219"/>
      <c r="U690" s="219"/>
      <c r="V690" s="217"/>
      <c r="X690" s="106"/>
      <c r="Y690" s="217"/>
      <c r="Z690" s="217"/>
      <c r="AA690" s="217"/>
      <c r="AB690" s="94"/>
      <c r="AC690" s="217"/>
      <c r="AD690" s="217"/>
      <c r="AE690" s="217"/>
      <c r="AF690" s="217"/>
      <c r="AG690" s="217"/>
      <c r="AH690" s="217"/>
      <c r="AI690" s="94"/>
      <c r="AJ690" s="217"/>
      <c r="AK690" s="217"/>
      <c r="AL690" s="217"/>
      <c r="AM690" s="217"/>
      <c r="AN690" s="217"/>
      <c r="AO690" s="94"/>
      <c r="AP690" s="217"/>
      <c r="AQ690" s="217"/>
      <c r="AR690" s="217"/>
      <c r="AU690" s="217"/>
      <c r="AW690" s="217"/>
      <c r="AX690" s="217"/>
      <c r="BE690" s="94"/>
      <c r="BF690" s="217"/>
      <c r="BG690" s="94"/>
      <c r="BH690" s="94"/>
      <c r="BI690" s="217"/>
      <c r="BJ690" s="94"/>
      <c r="BK690" s="217"/>
      <c r="BL690" s="217"/>
      <c r="BQ690" s="96"/>
      <c r="BR690" s="96"/>
      <c r="BS690" s="96"/>
      <c r="BT690" s="96"/>
      <c r="BV690" s="96"/>
      <c r="BW690" s="96"/>
    </row>
    <row r="691" spans="2:75" x14ac:dyDescent="0.2">
      <c r="B691" s="101"/>
      <c r="I691" s="101"/>
      <c r="L691" s="101"/>
      <c r="M691" s="105"/>
      <c r="N691" s="256"/>
      <c r="O691" s="256"/>
      <c r="P691" s="256"/>
      <c r="Q691" s="256"/>
      <c r="R691" s="219"/>
      <c r="S691" s="219"/>
      <c r="T691" s="219"/>
      <c r="U691" s="219"/>
      <c r="V691" s="217"/>
      <c r="X691" s="106"/>
      <c r="Y691" s="217"/>
      <c r="Z691" s="217"/>
      <c r="AA691" s="217"/>
      <c r="AB691" s="94"/>
      <c r="AC691" s="217"/>
      <c r="AD691" s="217"/>
      <c r="AE691" s="217"/>
      <c r="AF691" s="217"/>
      <c r="AG691" s="217"/>
      <c r="AH691" s="217"/>
      <c r="AI691" s="94"/>
      <c r="AJ691" s="217"/>
      <c r="AK691" s="217"/>
      <c r="AL691" s="217"/>
      <c r="AM691" s="217"/>
      <c r="AN691" s="217"/>
      <c r="AO691" s="94"/>
      <c r="AP691" s="217"/>
      <c r="AQ691" s="217"/>
      <c r="AR691" s="217"/>
      <c r="AU691" s="217"/>
      <c r="AW691" s="217"/>
      <c r="AX691" s="217"/>
      <c r="BE691" s="94"/>
      <c r="BF691" s="217"/>
      <c r="BG691" s="94"/>
      <c r="BH691" s="94"/>
      <c r="BI691" s="217"/>
      <c r="BJ691" s="94"/>
      <c r="BK691" s="217"/>
      <c r="BL691" s="217"/>
      <c r="BQ691" s="96"/>
      <c r="BR691" s="96"/>
      <c r="BS691" s="96"/>
      <c r="BT691" s="96"/>
      <c r="BV691" s="96"/>
      <c r="BW691" s="96"/>
    </row>
    <row r="692" spans="2:75" x14ac:dyDescent="0.2">
      <c r="B692" s="101"/>
      <c r="I692" s="101"/>
      <c r="L692" s="101"/>
      <c r="M692" s="105"/>
      <c r="N692" s="256"/>
      <c r="O692" s="256"/>
      <c r="P692" s="256"/>
      <c r="Q692" s="256"/>
      <c r="R692" s="219"/>
      <c r="S692" s="219"/>
      <c r="T692" s="219"/>
      <c r="U692" s="219"/>
      <c r="V692" s="217"/>
      <c r="X692" s="106"/>
      <c r="Y692" s="217"/>
      <c r="Z692" s="217"/>
      <c r="AA692" s="217"/>
      <c r="AB692" s="94"/>
      <c r="AC692" s="217"/>
      <c r="AD692" s="217"/>
      <c r="AE692" s="217"/>
      <c r="AF692" s="217"/>
      <c r="AG692" s="217"/>
      <c r="AH692" s="217"/>
      <c r="AI692" s="94"/>
      <c r="AJ692" s="217"/>
      <c r="AK692" s="217"/>
      <c r="AL692" s="217"/>
      <c r="AM692" s="217"/>
      <c r="AN692" s="217"/>
      <c r="AO692" s="94"/>
      <c r="AP692" s="217"/>
      <c r="AQ692" s="217"/>
      <c r="AR692" s="217"/>
      <c r="AU692" s="217"/>
      <c r="AW692" s="217"/>
      <c r="AX692" s="217"/>
      <c r="BE692" s="94"/>
      <c r="BF692" s="217"/>
      <c r="BG692" s="94"/>
      <c r="BH692" s="94"/>
      <c r="BI692" s="217"/>
      <c r="BJ692" s="94"/>
      <c r="BK692" s="217"/>
      <c r="BL692" s="217"/>
      <c r="BQ692" s="96"/>
      <c r="BR692" s="96"/>
      <c r="BS692" s="96"/>
      <c r="BT692" s="96"/>
      <c r="BV692" s="96"/>
      <c r="BW692" s="96"/>
    </row>
    <row r="693" spans="2:75" x14ac:dyDescent="0.2">
      <c r="B693" s="101"/>
      <c r="I693" s="101"/>
      <c r="L693" s="101"/>
      <c r="M693" s="105"/>
      <c r="N693" s="256"/>
      <c r="O693" s="256"/>
      <c r="P693" s="256"/>
      <c r="Q693" s="256"/>
      <c r="R693" s="219"/>
      <c r="S693" s="219"/>
      <c r="T693" s="219"/>
      <c r="U693" s="219"/>
      <c r="V693" s="217"/>
      <c r="X693" s="106"/>
      <c r="Y693" s="217"/>
      <c r="Z693" s="217"/>
      <c r="AA693" s="217"/>
      <c r="AB693" s="94"/>
      <c r="AC693" s="217"/>
      <c r="AD693" s="217"/>
      <c r="AE693" s="217"/>
      <c r="AF693" s="217"/>
      <c r="AG693" s="217"/>
      <c r="AH693" s="217"/>
      <c r="AI693" s="94"/>
      <c r="AJ693" s="217"/>
      <c r="AK693" s="217"/>
      <c r="AL693" s="217"/>
      <c r="AM693" s="217"/>
      <c r="AN693" s="217"/>
      <c r="AO693" s="94"/>
      <c r="AP693" s="217"/>
      <c r="AQ693" s="217"/>
      <c r="AR693" s="217"/>
      <c r="AU693" s="217"/>
      <c r="AW693" s="217"/>
      <c r="AX693" s="217"/>
      <c r="BE693" s="94"/>
      <c r="BF693" s="217"/>
      <c r="BG693" s="94"/>
      <c r="BH693" s="94"/>
      <c r="BI693" s="217"/>
      <c r="BJ693" s="94"/>
      <c r="BK693" s="217"/>
      <c r="BL693" s="217"/>
      <c r="BQ693" s="96"/>
      <c r="BR693" s="96"/>
      <c r="BS693" s="96"/>
      <c r="BT693" s="96"/>
      <c r="BV693" s="96"/>
      <c r="BW693" s="96"/>
    </row>
    <row r="694" spans="2:75" x14ac:dyDescent="0.2">
      <c r="B694" s="101"/>
      <c r="I694" s="101"/>
      <c r="L694" s="101"/>
      <c r="M694" s="105"/>
      <c r="N694" s="256"/>
      <c r="O694" s="256"/>
      <c r="P694" s="256"/>
      <c r="Q694" s="256"/>
      <c r="R694" s="219"/>
      <c r="S694" s="219"/>
      <c r="T694" s="219"/>
      <c r="U694" s="219"/>
      <c r="V694" s="217"/>
      <c r="X694" s="106"/>
      <c r="Y694" s="217"/>
      <c r="Z694" s="217"/>
      <c r="AA694" s="217"/>
      <c r="AB694" s="94"/>
      <c r="AC694" s="217"/>
      <c r="AD694" s="217"/>
      <c r="AE694" s="217"/>
      <c r="AF694" s="217"/>
      <c r="AG694" s="217"/>
      <c r="AH694" s="217"/>
      <c r="AI694" s="94"/>
      <c r="AJ694" s="217"/>
      <c r="AK694" s="217"/>
      <c r="AL694" s="217"/>
      <c r="AM694" s="217"/>
      <c r="AN694" s="217"/>
      <c r="AO694" s="94"/>
      <c r="AP694" s="217"/>
      <c r="AQ694" s="217"/>
      <c r="AR694" s="217"/>
      <c r="AU694" s="217"/>
      <c r="AW694" s="217"/>
      <c r="AX694" s="217"/>
      <c r="BE694" s="94"/>
      <c r="BF694" s="217"/>
      <c r="BG694" s="94"/>
      <c r="BH694" s="94"/>
      <c r="BI694" s="217"/>
      <c r="BJ694" s="94"/>
      <c r="BK694" s="217"/>
      <c r="BL694" s="217"/>
      <c r="BQ694" s="96"/>
      <c r="BR694" s="96"/>
      <c r="BS694" s="96"/>
      <c r="BT694" s="96"/>
      <c r="BV694" s="96"/>
      <c r="BW694" s="96"/>
    </row>
    <row r="695" spans="2:75" x14ac:dyDescent="0.2">
      <c r="B695" s="101"/>
      <c r="I695" s="101"/>
      <c r="L695" s="101"/>
      <c r="M695" s="105"/>
      <c r="N695" s="256"/>
      <c r="O695" s="256"/>
      <c r="P695" s="256"/>
      <c r="Q695" s="256"/>
      <c r="R695" s="219"/>
      <c r="S695" s="219"/>
      <c r="T695" s="219"/>
      <c r="U695" s="219"/>
      <c r="V695" s="217"/>
      <c r="X695" s="106"/>
      <c r="Y695" s="217"/>
      <c r="Z695" s="217"/>
      <c r="AA695" s="217"/>
      <c r="AB695" s="94"/>
      <c r="AC695" s="217"/>
      <c r="AD695" s="217"/>
      <c r="AE695" s="217"/>
      <c r="AF695" s="217"/>
      <c r="AG695" s="217"/>
      <c r="AH695" s="217"/>
      <c r="AI695" s="94"/>
      <c r="AJ695" s="217"/>
      <c r="AK695" s="217"/>
      <c r="AL695" s="217"/>
      <c r="AM695" s="217"/>
      <c r="AN695" s="217"/>
      <c r="AO695" s="94"/>
      <c r="AP695" s="217"/>
      <c r="AQ695" s="217"/>
      <c r="AR695" s="217"/>
      <c r="AU695" s="217"/>
      <c r="AW695" s="217"/>
      <c r="AX695" s="217"/>
      <c r="BE695" s="94"/>
      <c r="BF695" s="217"/>
      <c r="BG695" s="94"/>
      <c r="BH695" s="94"/>
      <c r="BI695" s="217"/>
      <c r="BJ695" s="94"/>
      <c r="BK695" s="217"/>
      <c r="BL695" s="217"/>
      <c r="BQ695" s="96"/>
      <c r="BR695" s="96"/>
      <c r="BS695" s="96"/>
      <c r="BT695" s="96"/>
      <c r="BV695" s="96"/>
      <c r="BW695" s="96"/>
    </row>
    <row r="696" spans="2:75" x14ac:dyDescent="0.2">
      <c r="B696" s="101"/>
      <c r="I696" s="101"/>
      <c r="L696" s="101"/>
      <c r="M696" s="105"/>
      <c r="N696" s="256"/>
      <c r="O696" s="256"/>
      <c r="P696" s="256"/>
      <c r="Q696" s="256"/>
      <c r="R696" s="219"/>
      <c r="S696" s="219"/>
      <c r="T696" s="219"/>
      <c r="U696" s="219"/>
      <c r="V696" s="217"/>
      <c r="X696" s="106"/>
      <c r="Y696" s="217"/>
      <c r="Z696" s="217"/>
      <c r="AA696" s="217"/>
      <c r="AB696" s="94"/>
      <c r="AC696" s="217"/>
      <c r="AD696" s="217"/>
      <c r="AE696" s="217"/>
      <c r="AF696" s="217"/>
      <c r="AG696" s="217"/>
      <c r="AH696" s="217"/>
      <c r="AI696" s="94"/>
      <c r="AJ696" s="217"/>
      <c r="AK696" s="217"/>
      <c r="AL696" s="217"/>
      <c r="AM696" s="217"/>
      <c r="AN696" s="217"/>
      <c r="AO696" s="94"/>
      <c r="AP696" s="217"/>
      <c r="AQ696" s="217"/>
      <c r="AR696" s="217"/>
      <c r="AU696" s="217"/>
      <c r="AW696" s="217"/>
      <c r="AX696" s="217"/>
      <c r="BE696" s="94"/>
      <c r="BF696" s="217"/>
      <c r="BG696" s="94"/>
      <c r="BH696" s="94"/>
      <c r="BI696" s="217"/>
      <c r="BJ696" s="94"/>
      <c r="BK696" s="217"/>
      <c r="BL696" s="217"/>
      <c r="BQ696" s="96"/>
      <c r="BR696" s="96"/>
      <c r="BS696" s="96"/>
      <c r="BT696" s="96"/>
      <c r="BV696" s="96"/>
      <c r="BW696" s="96"/>
    </row>
    <row r="697" spans="2:75" x14ac:dyDescent="0.2">
      <c r="B697" s="101"/>
      <c r="I697" s="101"/>
      <c r="L697" s="101"/>
      <c r="M697" s="105"/>
      <c r="N697" s="256"/>
      <c r="O697" s="256"/>
      <c r="P697" s="256"/>
      <c r="Q697" s="256"/>
      <c r="R697" s="219"/>
      <c r="S697" s="219"/>
      <c r="T697" s="219"/>
      <c r="U697" s="219"/>
      <c r="V697" s="217"/>
      <c r="X697" s="106"/>
      <c r="Y697" s="217"/>
      <c r="Z697" s="217"/>
      <c r="AA697" s="217"/>
      <c r="AB697" s="94"/>
      <c r="AC697" s="217"/>
      <c r="AD697" s="217"/>
      <c r="AE697" s="217"/>
      <c r="AF697" s="217"/>
      <c r="AG697" s="217"/>
      <c r="AH697" s="217"/>
      <c r="AI697" s="94"/>
      <c r="AJ697" s="217"/>
      <c r="AK697" s="217"/>
      <c r="AL697" s="217"/>
      <c r="AM697" s="217"/>
      <c r="AN697" s="217"/>
      <c r="AO697" s="94"/>
      <c r="AP697" s="217"/>
      <c r="AQ697" s="217"/>
      <c r="AR697" s="217"/>
      <c r="AU697" s="217"/>
      <c r="AW697" s="217"/>
      <c r="AX697" s="217"/>
      <c r="BE697" s="94"/>
      <c r="BF697" s="217"/>
      <c r="BG697" s="94"/>
      <c r="BH697" s="94"/>
      <c r="BI697" s="217"/>
      <c r="BJ697" s="94"/>
      <c r="BK697" s="217"/>
      <c r="BL697" s="217"/>
      <c r="BQ697" s="96"/>
      <c r="BR697" s="96"/>
      <c r="BS697" s="96"/>
      <c r="BT697" s="96"/>
      <c r="BV697" s="96"/>
      <c r="BW697" s="96"/>
    </row>
    <row r="698" spans="2:75" x14ac:dyDescent="0.2">
      <c r="B698" s="101"/>
      <c r="I698" s="101"/>
      <c r="L698" s="101"/>
      <c r="M698" s="105"/>
      <c r="N698" s="256"/>
      <c r="O698" s="256"/>
      <c r="P698" s="256"/>
      <c r="Q698" s="256"/>
      <c r="R698" s="219"/>
      <c r="S698" s="219"/>
      <c r="T698" s="219"/>
      <c r="U698" s="219"/>
      <c r="V698" s="217"/>
      <c r="X698" s="106"/>
      <c r="Y698" s="217"/>
      <c r="Z698" s="217"/>
      <c r="AA698" s="217"/>
      <c r="AB698" s="94"/>
      <c r="AC698" s="217"/>
      <c r="AD698" s="217"/>
      <c r="AE698" s="217"/>
      <c r="AF698" s="217"/>
      <c r="AG698" s="217"/>
      <c r="AH698" s="217"/>
      <c r="AI698" s="94"/>
      <c r="AJ698" s="217"/>
      <c r="AK698" s="217"/>
      <c r="AL698" s="217"/>
      <c r="AM698" s="217"/>
      <c r="AN698" s="217"/>
      <c r="AO698" s="94"/>
      <c r="AP698" s="217"/>
      <c r="AQ698" s="217"/>
      <c r="AR698" s="217"/>
      <c r="AU698" s="217"/>
      <c r="AW698" s="217"/>
      <c r="AX698" s="217"/>
      <c r="BE698" s="94"/>
      <c r="BF698" s="217"/>
      <c r="BG698" s="94"/>
      <c r="BH698" s="94"/>
      <c r="BI698" s="217"/>
      <c r="BJ698" s="94"/>
      <c r="BK698" s="217"/>
      <c r="BL698" s="217"/>
      <c r="BQ698" s="96"/>
      <c r="BR698" s="96"/>
      <c r="BS698" s="96"/>
      <c r="BT698" s="96"/>
      <c r="BV698" s="96"/>
      <c r="BW698" s="96"/>
    </row>
    <row r="699" spans="2:75" x14ac:dyDescent="0.2">
      <c r="B699" s="101"/>
      <c r="I699" s="101"/>
      <c r="L699" s="101"/>
      <c r="M699" s="105"/>
      <c r="N699" s="256"/>
      <c r="O699" s="256"/>
      <c r="P699" s="256"/>
      <c r="Q699" s="256"/>
      <c r="R699" s="219"/>
      <c r="S699" s="219"/>
      <c r="T699" s="219"/>
      <c r="U699" s="219"/>
      <c r="V699" s="217"/>
      <c r="X699" s="106"/>
      <c r="Y699" s="217"/>
      <c r="Z699" s="217"/>
      <c r="AA699" s="217"/>
      <c r="AB699" s="94"/>
      <c r="AC699" s="217"/>
      <c r="AD699" s="217"/>
      <c r="AE699" s="217"/>
      <c r="AF699" s="217"/>
      <c r="AG699" s="217"/>
      <c r="AH699" s="217"/>
      <c r="AI699" s="94"/>
      <c r="AJ699" s="217"/>
      <c r="AK699" s="217"/>
      <c r="AL699" s="217"/>
      <c r="AM699" s="217"/>
      <c r="AN699" s="217"/>
      <c r="AO699" s="94"/>
      <c r="AP699" s="217"/>
      <c r="AQ699" s="217"/>
      <c r="AR699" s="217"/>
      <c r="AU699" s="217"/>
      <c r="AW699" s="217"/>
      <c r="AX699" s="217"/>
      <c r="BE699" s="94"/>
      <c r="BF699" s="217"/>
      <c r="BG699" s="94"/>
      <c r="BH699" s="94"/>
      <c r="BI699" s="217"/>
      <c r="BJ699" s="94"/>
      <c r="BK699" s="217"/>
      <c r="BL699" s="217"/>
      <c r="BQ699" s="96"/>
      <c r="BR699" s="96"/>
      <c r="BS699" s="96"/>
      <c r="BT699" s="96"/>
      <c r="BV699" s="96"/>
      <c r="BW699" s="96"/>
    </row>
    <row r="700" spans="2:75" x14ac:dyDescent="0.2">
      <c r="B700" s="101"/>
      <c r="I700" s="101"/>
      <c r="L700" s="101"/>
      <c r="M700" s="105"/>
      <c r="N700" s="256"/>
      <c r="O700" s="256"/>
      <c r="P700" s="256"/>
      <c r="Q700" s="256"/>
      <c r="R700" s="219"/>
      <c r="S700" s="219"/>
      <c r="T700" s="219"/>
      <c r="U700" s="219"/>
      <c r="V700" s="217"/>
      <c r="X700" s="106"/>
      <c r="Y700" s="217"/>
      <c r="Z700" s="217"/>
      <c r="AA700" s="217"/>
      <c r="AB700" s="94"/>
      <c r="AC700" s="217"/>
      <c r="AD700" s="217"/>
      <c r="AE700" s="217"/>
      <c r="AF700" s="217"/>
      <c r="AG700" s="217"/>
      <c r="AH700" s="217"/>
      <c r="AI700" s="94"/>
      <c r="AJ700" s="217"/>
      <c r="AK700" s="217"/>
      <c r="AL700" s="217"/>
      <c r="AM700" s="217"/>
      <c r="AN700" s="217"/>
      <c r="AO700" s="94"/>
      <c r="AP700" s="217"/>
      <c r="AQ700" s="217"/>
      <c r="AR700" s="217"/>
      <c r="AU700" s="217"/>
      <c r="AW700" s="217"/>
      <c r="AX700" s="217"/>
      <c r="BE700" s="94"/>
      <c r="BF700" s="217"/>
      <c r="BG700" s="94"/>
      <c r="BH700" s="94"/>
      <c r="BI700" s="217"/>
      <c r="BJ700" s="94"/>
      <c r="BK700" s="217"/>
      <c r="BL700" s="217"/>
      <c r="BQ700" s="96"/>
      <c r="BR700" s="96"/>
      <c r="BS700" s="96"/>
      <c r="BT700" s="96"/>
      <c r="BV700" s="96"/>
      <c r="BW700" s="96"/>
    </row>
    <row r="701" spans="2:75" x14ac:dyDescent="0.2">
      <c r="B701" s="101"/>
      <c r="I701" s="101"/>
      <c r="L701" s="101"/>
      <c r="M701" s="105"/>
      <c r="N701" s="256"/>
      <c r="O701" s="256"/>
      <c r="P701" s="256"/>
      <c r="Q701" s="256"/>
      <c r="R701" s="219"/>
      <c r="S701" s="219"/>
      <c r="T701" s="219"/>
      <c r="U701" s="219"/>
      <c r="V701" s="217"/>
      <c r="X701" s="106"/>
      <c r="Y701" s="217"/>
      <c r="Z701" s="217"/>
      <c r="AA701" s="217"/>
      <c r="AB701" s="94"/>
      <c r="AC701" s="217"/>
      <c r="AD701" s="217"/>
      <c r="AE701" s="217"/>
      <c r="AF701" s="217"/>
      <c r="AG701" s="217"/>
      <c r="AH701" s="217"/>
      <c r="AI701" s="94"/>
      <c r="AJ701" s="217"/>
      <c r="AK701" s="217"/>
      <c r="AL701" s="217"/>
      <c r="AM701" s="217"/>
      <c r="AN701" s="217"/>
      <c r="AO701" s="94"/>
      <c r="AP701" s="217"/>
      <c r="AQ701" s="217"/>
      <c r="AR701" s="217"/>
      <c r="AU701" s="217"/>
      <c r="AW701" s="217"/>
      <c r="AX701" s="217"/>
      <c r="BE701" s="94"/>
      <c r="BF701" s="217"/>
      <c r="BG701" s="94"/>
      <c r="BH701" s="94"/>
      <c r="BI701" s="217"/>
      <c r="BJ701" s="94"/>
      <c r="BK701" s="217"/>
      <c r="BL701" s="217"/>
      <c r="BQ701" s="96"/>
      <c r="BR701" s="96"/>
      <c r="BS701" s="96"/>
      <c r="BT701" s="96"/>
      <c r="BV701" s="96"/>
      <c r="BW701" s="96"/>
    </row>
    <row r="702" spans="2:75" x14ac:dyDescent="0.2">
      <c r="B702" s="101"/>
      <c r="I702" s="101"/>
      <c r="L702" s="101"/>
      <c r="M702" s="105"/>
      <c r="N702" s="256"/>
      <c r="O702" s="256"/>
      <c r="P702" s="256"/>
      <c r="Q702" s="256"/>
      <c r="R702" s="219"/>
      <c r="S702" s="219"/>
      <c r="T702" s="219"/>
      <c r="U702" s="219"/>
      <c r="V702" s="217"/>
      <c r="X702" s="106"/>
      <c r="Y702" s="217"/>
      <c r="Z702" s="217"/>
      <c r="AA702" s="217"/>
      <c r="AB702" s="94"/>
      <c r="AC702" s="217"/>
      <c r="AD702" s="217"/>
      <c r="AE702" s="217"/>
      <c r="AF702" s="217"/>
      <c r="AG702" s="217"/>
      <c r="AH702" s="217"/>
      <c r="AI702" s="94"/>
      <c r="AJ702" s="217"/>
      <c r="AK702" s="217"/>
      <c r="AL702" s="217"/>
      <c r="AM702" s="217"/>
      <c r="AN702" s="217"/>
      <c r="AO702" s="94"/>
      <c r="AP702" s="217"/>
      <c r="AQ702" s="217"/>
      <c r="AR702" s="217"/>
      <c r="AU702" s="217"/>
      <c r="AW702" s="217"/>
      <c r="AX702" s="217"/>
      <c r="BE702" s="94"/>
      <c r="BF702" s="217"/>
      <c r="BG702" s="94"/>
      <c r="BH702" s="94"/>
      <c r="BI702" s="217"/>
      <c r="BJ702" s="94"/>
      <c r="BK702" s="217"/>
      <c r="BL702" s="217"/>
      <c r="BQ702" s="96"/>
      <c r="BR702" s="96"/>
      <c r="BS702" s="96"/>
      <c r="BT702" s="96"/>
      <c r="BV702" s="96"/>
      <c r="BW702" s="96"/>
    </row>
    <row r="703" spans="2:75" x14ac:dyDescent="0.2">
      <c r="B703" s="101"/>
      <c r="I703" s="101"/>
      <c r="L703" s="101"/>
      <c r="M703" s="105"/>
      <c r="N703" s="256"/>
      <c r="O703" s="256"/>
      <c r="P703" s="256"/>
      <c r="Q703" s="256"/>
      <c r="R703" s="219"/>
      <c r="S703" s="219"/>
      <c r="T703" s="219"/>
      <c r="U703" s="219"/>
      <c r="V703" s="217"/>
      <c r="X703" s="106"/>
      <c r="Y703" s="217"/>
      <c r="Z703" s="217"/>
      <c r="AA703" s="217"/>
      <c r="AB703" s="94"/>
      <c r="AC703" s="217"/>
      <c r="AD703" s="217"/>
      <c r="AE703" s="217"/>
      <c r="AF703" s="217"/>
      <c r="AG703" s="217"/>
      <c r="AH703" s="217"/>
      <c r="AI703" s="94"/>
      <c r="AJ703" s="217"/>
      <c r="AK703" s="217"/>
      <c r="AL703" s="217"/>
      <c r="AM703" s="217"/>
      <c r="AN703" s="217"/>
      <c r="AO703" s="94"/>
      <c r="AP703" s="217"/>
      <c r="AQ703" s="217"/>
      <c r="AR703" s="217"/>
      <c r="AU703" s="217"/>
      <c r="AW703" s="217"/>
      <c r="AX703" s="217"/>
      <c r="BE703" s="94"/>
      <c r="BF703" s="217"/>
      <c r="BG703" s="94"/>
      <c r="BH703" s="94"/>
      <c r="BI703" s="217"/>
      <c r="BJ703" s="94"/>
      <c r="BK703" s="217"/>
      <c r="BL703" s="217"/>
      <c r="BQ703" s="96"/>
      <c r="BR703" s="96"/>
      <c r="BS703" s="96"/>
      <c r="BT703" s="96"/>
      <c r="BV703" s="96"/>
      <c r="BW703" s="96"/>
    </row>
    <row r="704" spans="2:75" x14ac:dyDescent="0.2">
      <c r="B704" s="101"/>
      <c r="I704" s="101"/>
      <c r="L704" s="101"/>
      <c r="M704" s="105"/>
      <c r="N704" s="256"/>
      <c r="O704" s="256"/>
      <c r="P704" s="256"/>
      <c r="Q704" s="256"/>
      <c r="R704" s="219"/>
      <c r="S704" s="219"/>
      <c r="T704" s="219"/>
      <c r="U704" s="219"/>
      <c r="V704" s="217"/>
      <c r="X704" s="106"/>
      <c r="Y704" s="217"/>
      <c r="Z704" s="217"/>
      <c r="AA704" s="217"/>
      <c r="AB704" s="94"/>
      <c r="AC704" s="217"/>
      <c r="AD704" s="217"/>
      <c r="AE704" s="217"/>
      <c r="AF704" s="217"/>
      <c r="AG704" s="217"/>
      <c r="AH704" s="217"/>
      <c r="AI704" s="94"/>
      <c r="AJ704" s="217"/>
      <c r="AK704" s="217"/>
      <c r="AL704" s="217"/>
      <c r="AM704" s="217"/>
      <c r="AN704" s="217"/>
      <c r="AO704" s="94"/>
      <c r="AP704" s="217"/>
      <c r="AQ704" s="217"/>
      <c r="AR704" s="217"/>
      <c r="AU704" s="217"/>
      <c r="AW704" s="217"/>
      <c r="AX704" s="217"/>
      <c r="BE704" s="94"/>
      <c r="BF704" s="217"/>
      <c r="BG704" s="94"/>
      <c r="BH704" s="94"/>
      <c r="BI704" s="217"/>
      <c r="BJ704" s="94"/>
      <c r="BK704" s="217"/>
      <c r="BL704" s="217"/>
      <c r="BQ704" s="96"/>
      <c r="BR704" s="96"/>
      <c r="BS704" s="96"/>
      <c r="BT704" s="96"/>
      <c r="BV704" s="96"/>
      <c r="BW704" s="96"/>
    </row>
    <row r="705" spans="2:75" x14ac:dyDescent="0.2">
      <c r="B705" s="101"/>
      <c r="I705" s="101"/>
      <c r="L705" s="101"/>
      <c r="M705" s="105"/>
      <c r="N705" s="256"/>
      <c r="O705" s="256"/>
      <c r="P705" s="256"/>
      <c r="Q705" s="256"/>
      <c r="R705" s="219"/>
      <c r="S705" s="219"/>
      <c r="T705" s="219"/>
      <c r="U705" s="219"/>
      <c r="V705" s="217"/>
      <c r="X705" s="106"/>
      <c r="Y705" s="217"/>
      <c r="Z705" s="217"/>
      <c r="AA705" s="217"/>
      <c r="AB705" s="94"/>
      <c r="AC705" s="217"/>
      <c r="AD705" s="217"/>
      <c r="AE705" s="217"/>
      <c r="AF705" s="217"/>
      <c r="AG705" s="217"/>
      <c r="AH705" s="217"/>
      <c r="AI705" s="94"/>
      <c r="AJ705" s="217"/>
      <c r="AK705" s="217"/>
      <c r="AL705" s="217"/>
      <c r="AM705" s="217"/>
      <c r="AN705" s="217"/>
      <c r="AO705" s="94"/>
      <c r="AP705" s="217"/>
      <c r="AQ705" s="217"/>
      <c r="AR705" s="217"/>
      <c r="AU705" s="217"/>
      <c r="AW705" s="217"/>
      <c r="AX705" s="217"/>
      <c r="BE705" s="94"/>
      <c r="BF705" s="217"/>
      <c r="BG705" s="94"/>
      <c r="BH705" s="94"/>
      <c r="BI705" s="217"/>
      <c r="BJ705" s="94"/>
      <c r="BK705" s="217"/>
      <c r="BL705" s="217"/>
      <c r="BQ705" s="96"/>
      <c r="BR705" s="96"/>
      <c r="BS705" s="96"/>
      <c r="BT705" s="96"/>
      <c r="BV705" s="96"/>
      <c r="BW705" s="96"/>
    </row>
    <row r="706" spans="2:75" x14ac:dyDescent="0.2">
      <c r="B706" s="101"/>
      <c r="I706" s="101"/>
      <c r="L706" s="101"/>
      <c r="M706" s="105"/>
      <c r="N706" s="256"/>
      <c r="O706" s="256"/>
      <c r="P706" s="256"/>
      <c r="Q706" s="256"/>
      <c r="R706" s="219"/>
      <c r="S706" s="219"/>
      <c r="T706" s="219"/>
      <c r="U706" s="219"/>
      <c r="V706" s="217"/>
      <c r="X706" s="106"/>
      <c r="Y706" s="217"/>
      <c r="Z706" s="217"/>
      <c r="AA706" s="217"/>
      <c r="AB706" s="94"/>
      <c r="AC706" s="217"/>
      <c r="AD706" s="217"/>
      <c r="AE706" s="217"/>
      <c r="AF706" s="217"/>
      <c r="AG706" s="217"/>
      <c r="AH706" s="217"/>
      <c r="AI706" s="94"/>
      <c r="AJ706" s="217"/>
      <c r="AK706" s="217"/>
      <c r="AL706" s="217"/>
      <c r="AM706" s="217"/>
      <c r="AN706" s="217"/>
      <c r="AO706" s="94"/>
      <c r="AP706" s="217"/>
      <c r="AQ706" s="217"/>
      <c r="AR706" s="217"/>
      <c r="AU706" s="217"/>
      <c r="AW706" s="217"/>
      <c r="AX706" s="217"/>
      <c r="BE706" s="94"/>
      <c r="BF706" s="217"/>
      <c r="BG706" s="94"/>
      <c r="BH706" s="94"/>
      <c r="BI706" s="217"/>
      <c r="BJ706" s="94"/>
      <c r="BK706" s="217"/>
      <c r="BL706" s="217"/>
      <c r="BQ706" s="96"/>
      <c r="BR706" s="96"/>
      <c r="BS706" s="96"/>
      <c r="BT706" s="96"/>
      <c r="BV706" s="96"/>
      <c r="BW706" s="96"/>
    </row>
    <row r="707" spans="2:75" x14ac:dyDescent="0.2">
      <c r="B707" s="101"/>
      <c r="I707" s="101"/>
      <c r="L707" s="101"/>
      <c r="M707" s="105"/>
      <c r="N707" s="256"/>
      <c r="O707" s="256"/>
      <c r="P707" s="256"/>
      <c r="Q707" s="256"/>
      <c r="R707" s="219"/>
      <c r="S707" s="219"/>
      <c r="T707" s="219"/>
      <c r="U707" s="219"/>
      <c r="V707" s="217"/>
      <c r="X707" s="106"/>
      <c r="Y707" s="217"/>
      <c r="Z707" s="217"/>
      <c r="AA707" s="217"/>
      <c r="AB707" s="94"/>
      <c r="AC707" s="217"/>
      <c r="AD707" s="217"/>
      <c r="AE707" s="217"/>
      <c r="AF707" s="217"/>
      <c r="AG707" s="217"/>
      <c r="AH707" s="217"/>
      <c r="AI707" s="94"/>
      <c r="AJ707" s="217"/>
      <c r="AK707" s="217"/>
      <c r="AL707" s="217"/>
      <c r="AM707" s="217"/>
      <c r="AN707" s="217"/>
      <c r="AO707" s="94"/>
      <c r="AP707" s="217"/>
      <c r="AQ707" s="217"/>
      <c r="AR707" s="217"/>
      <c r="AU707" s="217"/>
      <c r="AW707" s="217"/>
      <c r="AX707" s="217"/>
      <c r="BE707" s="94"/>
      <c r="BF707" s="217"/>
      <c r="BG707" s="94"/>
      <c r="BH707" s="94"/>
      <c r="BI707" s="217"/>
      <c r="BJ707" s="94"/>
      <c r="BK707" s="217"/>
      <c r="BL707" s="217"/>
      <c r="BQ707" s="96"/>
      <c r="BR707" s="96"/>
      <c r="BS707" s="96"/>
      <c r="BT707" s="96"/>
      <c r="BV707" s="96"/>
      <c r="BW707" s="96"/>
    </row>
    <row r="708" spans="2:75" x14ac:dyDescent="0.2">
      <c r="B708" s="101"/>
      <c r="I708" s="101"/>
      <c r="L708" s="101"/>
      <c r="M708" s="105"/>
      <c r="N708" s="256"/>
      <c r="O708" s="256"/>
      <c r="P708" s="256"/>
      <c r="Q708" s="256"/>
      <c r="R708" s="219"/>
      <c r="S708" s="219"/>
      <c r="T708" s="219"/>
      <c r="U708" s="219"/>
      <c r="V708" s="217"/>
      <c r="X708" s="106"/>
      <c r="Y708" s="217"/>
      <c r="Z708" s="217"/>
      <c r="AA708" s="217"/>
      <c r="AB708" s="94"/>
      <c r="AC708" s="217"/>
      <c r="AD708" s="217"/>
      <c r="AE708" s="217"/>
      <c r="AF708" s="217"/>
      <c r="AG708" s="217"/>
      <c r="AH708" s="217"/>
      <c r="AI708" s="94"/>
      <c r="AJ708" s="217"/>
      <c r="AK708" s="217"/>
      <c r="AL708" s="217"/>
      <c r="AM708" s="217"/>
      <c r="AN708" s="217"/>
      <c r="AO708" s="94"/>
      <c r="AP708" s="217"/>
      <c r="AQ708" s="217"/>
      <c r="AR708" s="217"/>
      <c r="AU708" s="217"/>
      <c r="AW708" s="217"/>
      <c r="AX708" s="217"/>
      <c r="BE708" s="94"/>
      <c r="BF708" s="217"/>
      <c r="BG708" s="94"/>
      <c r="BH708" s="94"/>
      <c r="BI708" s="217"/>
      <c r="BJ708" s="94"/>
      <c r="BK708" s="217"/>
      <c r="BL708" s="217"/>
      <c r="BQ708" s="96"/>
      <c r="BR708" s="96"/>
      <c r="BS708" s="96"/>
      <c r="BT708" s="96"/>
      <c r="BV708" s="96"/>
      <c r="BW708" s="96"/>
    </row>
    <row r="709" spans="2:75" x14ac:dyDescent="0.2">
      <c r="B709" s="101"/>
      <c r="I709" s="101"/>
      <c r="L709" s="101"/>
      <c r="M709" s="105"/>
      <c r="N709" s="256"/>
      <c r="O709" s="256"/>
      <c r="P709" s="256"/>
      <c r="Q709" s="256"/>
      <c r="R709" s="219"/>
      <c r="S709" s="219"/>
      <c r="T709" s="219"/>
      <c r="U709" s="219"/>
      <c r="V709" s="217"/>
      <c r="X709" s="106"/>
      <c r="Y709" s="217"/>
      <c r="Z709" s="217"/>
      <c r="AA709" s="217"/>
      <c r="AB709" s="94"/>
      <c r="AC709" s="217"/>
      <c r="AD709" s="217"/>
      <c r="AE709" s="217"/>
      <c r="AF709" s="217"/>
      <c r="AG709" s="217"/>
      <c r="AH709" s="217"/>
      <c r="AI709" s="94"/>
      <c r="AJ709" s="217"/>
      <c r="AK709" s="217"/>
      <c r="AL709" s="217"/>
      <c r="AM709" s="217"/>
      <c r="AN709" s="217"/>
      <c r="AO709" s="94"/>
      <c r="AP709" s="217"/>
      <c r="AQ709" s="217"/>
      <c r="AR709" s="217"/>
      <c r="AU709" s="217"/>
      <c r="AW709" s="217"/>
      <c r="AX709" s="217"/>
      <c r="BE709" s="94"/>
      <c r="BF709" s="217"/>
      <c r="BG709" s="94"/>
      <c r="BH709" s="94"/>
      <c r="BI709" s="217"/>
      <c r="BJ709" s="94"/>
      <c r="BK709" s="217"/>
      <c r="BL709" s="217"/>
      <c r="BQ709" s="96"/>
      <c r="BR709" s="96"/>
      <c r="BS709" s="96"/>
      <c r="BT709" s="96"/>
      <c r="BV709" s="96"/>
      <c r="BW709" s="96"/>
    </row>
    <row r="710" spans="2:75" x14ac:dyDescent="0.2">
      <c r="B710" s="101"/>
      <c r="I710" s="101"/>
      <c r="L710" s="101"/>
      <c r="M710" s="105"/>
      <c r="N710" s="256"/>
      <c r="O710" s="256"/>
      <c r="P710" s="256"/>
      <c r="Q710" s="256"/>
      <c r="R710" s="219"/>
      <c r="S710" s="219"/>
      <c r="T710" s="219"/>
      <c r="U710" s="219"/>
      <c r="V710" s="217"/>
      <c r="X710" s="106"/>
      <c r="Y710" s="217"/>
      <c r="Z710" s="217"/>
      <c r="AA710" s="217"/>
      <c r="AB710" s="94"/>
      <c r="AC710" s="217"/>
      <c r="AD710" s="217"/>
      <c r="AE710" s="217"/>
      <c r="AF710" s="217"/>
      <c r="AG710" s="217"/>
      <c r="AH710" s="217"/>
      <c r="AI710" s="94"/>
      <c r="AJ710" s="217"/>
      <c r="AK710" s="217"/>
      <c r="AL710" s="217"/>
      <c r="AM710" s="217"/>
      <c r="AN710" s="217"/>
      <c r="AO710" s="94"/>
      <c r="AP710" s="217"/>
      <c r="AQ710" s="217"/>
      <c r="AR710" s="217"/>
      <c r="AU710" s="217"/>
      <c r="AW710" s="217"/>
      <c r="AX710" s="217"/>
      <c r="BE710" s="94"/>
      <c r="BF710" s="217"/>
      <c r="BG710" s="94"/>
      <c r="BH710" s="94"/>
      <c r="BI710" s="217"/>
      <c r="BJ710" s="94"/>
      <c r="BK710" s="217"/>
      <c r="BL710" s="217"/>
      <c r="BQ710" s="96"/>
      <c r="BR710" s="96"/>
      <c r="BS710" s="96"/>
      <c r="BT710" s="96"/>
      <c r="BV710" s="96"/>
      <c r="BW710" s="96"/>
    </row>
    <row r="711" spans="2:75" x14ac:dyDescent="0.2">
      <c r="B711" s="101"/>
      <c r="I711" s="101"/>
      <c r="L711" s="101"/>
      <c r="M711" s="105"/>
      <c r="N711" s="256"/>
      <c r="O711" s="256"/>
      <c r="P711" s="256"/>
      <c r="Q711" s="256"/>
      <c r="R711" s="219"/>
      <c r="S711" s="219"/>
      <c r="T711" s="219"/>
      <c r="U711" s="219"/>
      <c r="V711" s="217"/>
      <c r="X711" s="106"/>
      <c r="Y711" s="217"/>
      <c r="Z711" s="217"/>
      <c r="AA711" s="217"/>
      <c r="AB711" s="94"/>
      <c r="AC711" s="217"/>
      <c r="AD711" s="217"/>
      <c r="AE711" s="217"/>
      <c r="AF711" s="217"/>
      <c r="AG711" s="217"/>
      <c r="AH711" s="217"/>
      <c r="AI711" s="94"/>
      <c r="AJ711" s="217"/>
      <c r="AK711" s="217"/>
      <c r="AL711" s="217"/>
      <c r="AM711" s="217"/>
      <c r="AN711" s="217"/>
      <c r="AO711" s="94"/>
      <c r="AP711" s="217"/>
      <c r="AQ711" s="217"/>
      <c r="AR711" s="217"/>
      <c r="AU711" s="217"/>
      <c r="AW711" s="217"/>
      <c r="AX711" s="217"/>
      <c r="BE711" s="94"/>
      <c r="BF711" s="217"/>
      <c r="BG711" s="94"/>
      <c r="BH711" s="94"/>
      <c r="BI711" s="217"/>
      <c r="BJ711" s="94"/>
      <c r="BK711" s="217"/>
      <c r="BL711" s="217"/>
      <c r="BQ711" s="96"/>
      <c r="BR711" s="96"/>
      <c r="BS711" s="96"/>
      <c r="BT711" s="96"/>
      <c r="BV711" s="96"/>
      <c r="BW711" s="96"/>
    </row>
    <row r="712" spans="2:75" x14ac:dyDescent="0.2">
      <c r="B712" s="101"/>
      <c r="I712" s="101"/>
      <c r="L712" s="101"/>
      <c r="M712" s="105"/>
      <c r="N712" s="256"/>
      <c r="O712" s="256"/>
      <c r="P712" s="256"/>
      <c r="Q712" s="256"/>
      <c r="R712" s="219"/>
      <c r="S712" s="219"/>
      <c r="T712" s="219"/>
      <c r="U712" s="219"/>
      <c r="V712" s="217"/>
      <c r="X712" s="106"/>
      <c r="Y712" s="217"/>
      <c r="Z712" s="217"/>
      <c r="AA712" s="217"/>
      <c r="AB712" s="94"/>
      <c r="AC712" s="217"/>
      <c r="AD712" s="217"/>
      <c r="AE712" s="217"/>
      <c r="AF712" s="217"/>
      <c r="AG712" s="217"/>
      <c r="AH712" s="217"/>
      <c r="AI712" s="94"/>
      <c r="AJ712" s="217"/>
      <c r="AK712" s="217"/>
      <c r="AL712" s="217"/>
      <c r="AM712" s="217"/>
      <c r="AN712" s="217"/>
      <c r="AO712" s="94"/>
      <c r="AP712" s="217"/>
      <c r="AQ712" s="217"/>
      <c r="AR712" s="217"/>
      <c r="AU712" s="217"/>
      <c r="AW712" s="217"/>
      <c r="AX712" s="217"/>
      <c r="BE712" s="94"/>
      <c r="BF712" s="217"/>
      <c r="BG712" s="94"/>
      <c r="BH712" s="94"/>
      <c r="BI712" s="217"/>
      <c r="BJ712" s="94"/>
      <c r="BK712" s="217"/>
      <c r="BL712" s="217"/>
      <c r="BQ712" s="96"/>
      <c r="BR712" s="96"/>
      <c r="BS712" s="96"/>
      <c r="BT712" s="96"/>
      <c r="BV712" s="96"/>
      <c r="BW712" s="96"/>
    </row>
    <row r="713" spans="2:75" x14ac:dyDescent="0.2">
      <c r="B713" s="101"/>
      <c r="I713" s="101"/>
      <c r="L713" s="101"/>
      <c r="M713" s="105"/>
      <c r="N713" s="256"/>
      <c r="O713" s="256"/>
      <c r="P713" s="256"/>
      <c r="Q713" s="256"/>
      <c r="R713" s="219"/>
      <c r="S713" s="219"/>
      <c r="T713" s="219"/>
      <c r="U713" s="219"/>
      <c r="V713" s="217"/>
      <c r="X713" s="106"/>
      <c r="Y713" s="217"/>
      <c r="Z713" s="217"/>
      <c r="AA713" s="217"/>
      <c r="AB713" s="94"/>
      <c r="AC713" s="217"/>
      <c r="AD713" s="217"/>
      <c r="AE713" s="217"/>
      <c r="AF713" s="217"/>
      <c r="AG713" s="217"/>
      <c r="AH713" s="217"/>
      <c r="AI713" s="94"/>
      <c r="AJ713" s="217"/>
      <c r="AK713" s="217"/>
      <c r="AL713" s="217"/>
      <c r="AM713" s="217"/>
      <c r="AN713" s="217"/>
      <c r="AO713" s="94"/>
      <c r="AP713" s="217"/>
      <c r="AQ713" s="217"/>
      <c r="AR713" s="217"/>
      <c r="AU713" s="217"/>
      <c r="AW713" s="217"/>
      <c r="AX713" s="217"/>
      <c r="BE713" s="94"/>
      <c r="BF713" s="217"/>
      <c r="BG713" s="94"/>
      <c r="BH713" s="94"/>
      <c r="BI713" s="217"/>
      <c r="BJ713" s="94"/>
      <c r="BK713" s="217"/>
      <c r="BL713" s="217"/>
      <c r="BQ713" s="96"/>
      <c r="BR713" s="96"/>
      <c r="BS713" s="96"/>
      <c r="BT713" s="96"/>
      <c r="BV713" s="96"/>
      <c r="BW713" s="96"/>
    </row>
    <row r="714" spans="2:75" x14ac:dyDescent="0.2">
      <c r="B714" s="101"/>
      <c r="I714" s="101"/>
      <c r="L714" s="101"/>
      <c r="M714" s="105"/>
      <c r="N714" s="256"/>
      <c r="O714" s="256"/>
      <c r="P714" s="256"/>
      <c r="Q714" s="256"/>
      <c r="R714" s="219"/>
      <c r="S714" s="219"/>
      <c r="T714" s="219"/>
      <c r="U714" s="219"/>
      <c r="V714" s="217"/>
      <c r="X714" s="106"/>
      <c r="Y714" s="217"/>
      <c r="Z714" s="217"/>
      <c r="AA714" s="217"/>
      <c r="AB714" s="94"/>
      <c r="AC714" s="217"/>
      <c r="AD714" s="217"/>
      <c r="AE714" s="217"/>
      <c r="AF714" s="217"/>
      <c r="AG714" s="217"/>
      <c r="AH714" s="217"/>
      <c r="AI714" s="94"/>
      <c r="AJ714" s="217"/>
      <c r="AK714" s="217"/>
      <c r="AL714" s="217"/>
      <c r="AM714" s="217"/>
      <c r="AN714" s="217"/>
      <c r="AO714" s="94"/>
      <c r="AP714" s="217"/>
      <c r="AQ714" s="217"/>
      <c r="AR714" s="217"/>
      <c r="AU714" s="217"/>
      <c r="AW714" s="217"/>
      <c r="AX714" s="217"/>
      <c r="BE714" s="94"/>
      <c r="BF714" s="217"/>
      <c r="BG714" s="94"/>
      <c r="BH714" s="94"/>
      <c r="BI714" s="217"/>
      <c r="BJ714" s="94"/>
      <c r="BK714" s="217"/>
      <c r="BL714" s="217"/>
      <c r="BQ714" s="96"/>
      <c r="BR714" s="96"/>
      <c r="BS714" s="96"/>
      <c r="BT714" s="96"/>
      <c r="BV714" s="96"/>
      <c r="BW714" s="96"/>
    </row>
    <row r="715" spans="2:75" x14ac:dyDescent="0.2">
      <c r="B715" s="101"/>
      <c r="I715" s="101"/>
      <c r="L715" s="101"/>
      <c r="M715" s="105"/>
      <c r="N715" s="256"/>
      <c r="O715" s="256"/>
      <c r="P715" s="256"/>
      <c r="Q715" s="256"/>
      <c r="R715" s="219"/>
      <c r="S715" s="219"/>
      <c r="T715" s="219"/>
      <c r="U715" s="219"/>
      <c r="V715" s="217"/>
      <c r="X715" s="106"/>
      <c r="Y715" s="217"/>
      <c r="Z715" s="217"/>
      <c r="AA715" s="217"/>
      <c r="AB715" s="94"/>
      <c r="AC715" s="217"/>
      <c r="AD715" s="217"/>
      <c r="AE715" s="217"/>
      <c r="AF715" s="217"/>
      <c r="AG715" s="217"/>
      <c r="AH715" s="217"/>
      <c r="AI715" s="94"/>
      <c r="AJ715" s="217"/>
      <c r="AK715" s="217"/>
      <c r="AL715" s="217"/>
      <c r="AM715" s="217"/>
      <c r="AN715" s="217"/>
      <c r="AO715" s="94"/>
      <c r="AP715" s="217"/>
      <c r="AQ715" s="217"/>
      <c r="AR715" s="217"/>
      <c r="AU715" s="217"/>
      <c r="AW715" s="217"/>
      <c r="AX715" s="217"/>
      <c r="BE715" s="94"/>
      <c r="BF715" s="217"/>
      <c r="BG715" s="94"/>
      <c r="BH715" s="94"/>
      <c r="BI715" s="217"/>
      <c r="BJ715" s="94"/>
      <c r="BK715" s="217"/>
      <c r="BL715" s="217"/>
      <c r="BQ715" s="96"/>
      <c r="BR715" s="96"/>
      <c r="BS715" s="96"/>
      <c r="BT715" s="96"/>
      <c r="BV715" s="96"/>
      <c r="BW715" s="96"/>
    </row>
    <row r="716" spans="2:75" x14ac:dyDescent="0.2">
      <c r="B716" s="101"/>
      <c r="I716" s="101"/>
      <c r="L716" s="101"/>
      <c r="M716" s="105"/>
      <c r="N716" s="256"/>
      <c r="O716" s="256"/>
      <c r="P716" s="256"/>
      <c r="Q716" s="256"/>
      <c r="R716" s="219"/>
      <c r="S716" s="219"/>
      <c r="T716" s="219"/>
      <c r="U716" s="219"/>
      <c r="V716" s="217"/>
      <c r="X716" s="106"/>
      <c r="Y716" s="217"/>
      <c r="Z716" s="217"/>
      <c r="AA716" s="217"/>
      <c r="AB716" s="94"/>
      <c r="AC716" s="217"/>
      <c r="AD716" s="217"/>
      <c r="AE716" s="217"/>
      <c r="AF716" s="217"/>
      <c r="AG716" s="217"/>
      <c r="AH716" s="217"/>
      <c r="AI716" s="94"/>
      <c r="AJ716" s="217"/>
      <c r="AK716" s="217"/>
      <c r="AL716" s="217"/>
      <c r="AM716" s="217"/>
      <c r="AN716" s="217"/>
      <c r="AO716" s="94"/>
      <c r="AP716" s="217"/>
      <c r="AQ716" s="217"/>
      <c r="AR716" s="217"/>
      <c r="AU716" s="217"/>
      <c r="AW716" s="217"/>
      <c r="AX716" s="217"/>
      <c r="BE716" s="94"/>
      <c r="BF716" s="217"/>
      <c r="BG716" s="94"/>
      <c r="BH716" s="94"/>
      <c r="BI716" s="217"/>
      <c r="BJ716" s="94"/>
      <c r="BK716" s="217"/>
      <c r="BL716" s="217"/>
      <c r="BQ716" s="96"/>
      <c r="BR716" s="96"/>
      <c r="BS716" s="96"/>
      <c r="BT716" s="96"/>
      <c r="BV716" s="96"/>
      <c r="BW716" s="96"/>
    </row>
    <row r="717" spans="2:75" x14ac:dyDescent="0.2">
      <c r="B717" s="101"/>
      <c r="I717" s="101"/>
      <c r="L717" s="101"/>
      <c r="M717" s="105"/>
      <c r="N717" s="256"/>
      <c r="O717" s="256"/>
      <c r="P717" s="256"/>
      <c r="Q717" s="256"/>
      <c r="R717" s="219"/>
      <c r="S717" s="219"/>
      <c r="T717" s="219"/>
      <c r="U717" s="219"/>
      <c r="V717" s="217"/>
      <c r="X717" s="106"/>
      <c r="Y717" s="217"/>
      <c r="Z717" s="217"/>
      <c r="AA717" s="217"/>
      <c r="AB717" s="94"/>
      <c r="AC717" s="217"/>
      <c r="AD717" s="217"/>
      <c r="AE717" s="217"/>
      <c r="AF717" s="217"/>
      <c r="AG717" s="217"/>
      <c r="AH717" s="217"/>
      <c r="AI717" s="94"/>
      <c r="AJ717" s="217"/>
      <c r="AK717" s="217"/>
      <c r="AL717" s="217"/>
      <c r="AM717" s="217"/>
      <c r="AN717" s="217"/>
      <c r="AO717" s="94"/>
      <c r="AP717" s="217"/>
      <c r="AQ717" s="217"/>
      <c r="AR717" s="217"/>
      <c r="AU717" s="217"/>
      <c r="AW717" s="217"/>
      <c r="AX717" s="217"/>
      <c r="BE717" s="94"/>
      <c r="BF717" s="217"/>
      <c r="BG717" s="94"/>
      <c r="BH717" s="94"/>
      <c r="BI717" s="217"/>
      <c r="BJ717" s="94"/>
      <c r="BK717" s="217"/>
      <c r="BL717" s="217"/>
      <c r="BQ717" s="96"/>
      <c r="BR717" s="96"/>
      <c r="BS717" s="96"/>
      <c r="BT717" s="96"/>
      <c r="BV717" s="96"/>
      <c r="BW717" s="96"/>
    </row>
    <row r="718" spans="2:75" x14ac:dyDescent="0.2">
      <c r="B718" s="101"/>
      <c r="I718" s="101"/>
      <c r="L718" s="101"/>
      <c r="M718" s="105"/>
      <c r="N718" s="256"/>
      <c r="O718" s="256"/>
      <c r="P718" s="256"/>
      <c r="Q718" s="256"/>
      <c r="R718" s="219"/>
      <c r="S718" s="219"/>
      <c r="T718" s="219"/>
      <c r="U718" s="219"/>
      <c r="V718" s="217"/>
      <c r="X718" s="106"/>
      <c r="Y718" s="217"/>
      <c r="Z718" s="217"/>
      <c r="AA718" s="217"/>
      <c r="AB718" s="94"/>
      <c r="AC718" s="217"/>
      <c r="AD718" s="217"/>
      <c r="AE718" s="217"/>
      <c r="AF718" s="217"/>
      <c r="AG718" s="217"/>
      <c r="AH718" s="217"/>
      <c r="AI718" s="94"/>
      <c r="AJ718" s="217"/>
      <c r="AK718" s="217"/>
      <c r="AL718" s="217"/>
      <c r="AM718" s="217"/>
      <c r="AN718" s="217"/>
      <c r="AO718" s="94"/>
      <c r="AP718" s="217"/>
      <c r="AQ718" s="217"/>
      <c r="AR718" s="217"/>
      <c r="AU718" s="217"/>
      <c r="AW718" s="217"/>
      <c r="AX718" s="217"/>
      <c r="BE718" s="94"/>
      <c r="BF718" s="217"/>
      <c r="BG718" s="94"/>
      <c r="BH718" s="94"/>
      <c r="BI718" s="217"/>
      <c r="BJ718" s="94"/>
      <c r="BK718" s="217"/>
      <c r="BL718" s="217"/>
      <c r="BQ718" s="96"/>
      <c r="BR718" s="96"/>
      <c r="BS718" s="96"/>
      <c r="BT718" s="96"/>
      <c r="BV718" s="96"/>
      <c r="BW718" s="96"/>
    </row>
    <row r="719" spans="2:75" x14ac:dyDescent="0.2">
      <c r="B719" s="101"/>
      <c r="I719" s="101"/>
      <c r="L719" s="101"/>
      <c r="M719" s="105"/>
      <c r="N719" s="256"/>
      <c r="O719" s="256"/>
      <c r="P719" s="256"/>
      <c r="Q719" s="256"/>
      <c r="R719" s="219"/>
      <c r="S719" s="219"/>
      <c r="T719" s="219"/>
      <c r="U719" s="219"/>
      <c r="V719" s="217"/>
      <c r="X719" s="106"/>
      <c r="Y719" s="217"/>
      <c r="Z719" s="217"/>
      <c r="AA719" s="217"/>
      <c r="AB719" s="94"/>
      <c r="AC719" s="217"/>
      <c r="AD719" s="217"/>
      <c r="AE719" s="217"/>
      <c r="AF719" s="217"/>
      <c r="AG719" s="217"/>
      <c r="AH719" s="217"/>
      <c r="AI719" s="94"/>
      <c r="AJ719" s="217"/>
      <c r="AK719" s="217"/>
      <c r="AL719" s="217"/>
      <c r="AM719" s="217"/>
      <c r="AN719" s="217"/>
      <c r="AO719" s="94"/>
      <c r="AP719" s="217"/>
      <c r="AQ719" s="217"/>
      <c r="AR719" s="217"/>
      <c r="AU719" s="217"/>
      <c r="AW719" s="217"/>
      <c r="AX719" s="217"/>
      <c r="BE719" s="94"/>
      <c r="BF719" s="217"/>
      <c r="BG719" s="94"/>
      <c r="BH719" s="94"/>
      <c r="BI719" s="217"/>
      <c r="BJ719" s="94"/>
      <c r="BK719" s="217"/>
      <c r="BL719" s="217"/>
      <c r="BQ719" s="96"/>
      <c r="BR719" s="96"/>
      <c r="BS719" s="96"/>
      <c r="BT719" s="96"/>
      <c r="BV719" s="96"/>
      <c r="BW719" s="96"/>
    </row>
    <row r="720" spans="2:75" x14ac:dyDescent="0.2">
      <c r="B720" s="101"/>
      <c r="I720" s="101"/>
      <c r="L720" s="101"/>
      <c r="M720" s="105"/>
      <c r="N720" s="256"/>
      <c r="O720" s="256"/>
      <c r="P720" s="256"/>
      <c r="Q720" s="256"/>
      <c r="R720" s="219"/>
      <c r="S720" s="219"/>
      <c r="T720" s="219"/>
      <c r="U720" s="219"/>
      <c r="V720" s="217"/>
      <c r="X720" s="106"/>
      <c r="Y720" s="217"/>
      <c r="Z720" s="217"/>
      <c r="AA720" s="217"/>
      <c r="AB720" s="94"/>
      <c r="AC720" s="217"/>
      <c r="AD720" s="217"/>
      <c r="AE720" s="217"/>
      <c r="AF720" s="217"/>
      <c r="AG720" s="217"/>
      <c r="AH720" s="217"/>
      <c r="AI720" s="94"/>
      <c r="AJ720" s="217"/>
      <c r="AK720" s="217"/>
      <c r="AL720" s="217"/>
      <c r="AM720" s="217"/>
      <c r="AN720" s="217"/>
      <c r="AO720" s="94"/>
      <c r="AP720" s="217"/>
      <c r="AQ720" s="217"/>
      <c r="AR720" s="217"/>
      <c r="AU720" s="217"/>
      <c r="AW720" s="217"/>
      <c r="AX720" s="217"/>
      <c r="BE720" s="94"/>
      <c r="BF720" s="217"/>
      <c r="BG720" s="94"/>
      <c r="BH720" s="94"/>
      <c r="BI720" s="217"/>
      <c r="BJ720" s="94"/>
      <c r="BK720" s="217"/>
      <c r="BL720" s="217"/>
      <c r="BQ720" s="96"/>
      <c r="BR720" s="96"/>
      <c r="BS720" s="96"/>
      <c r="BT720" s="96"/>
      <c r="BV720" s="96"/>
      <c r="BW720" s="96"/>
    </row>
    <row r="721" spans="2:75" x14ac:dyDescent="0.2">
      <c r="B721" s="101"/>
      <c r="I721" s="101"/>
      <c r="L721" s="101"/>
      <c r="M721" s="105"/>
      <c r="N721" s="256"/>
      <c r="O721" s="256"/>
      <c r="P721" s="256"/>
      <c r="Q721" s="256"/>
      <c r="R721" s="219"/>
      <c r="S721" s="219"/>
      <c r="T721" s="219"/>
      <c r="U721" s="219"/>
      <c r="V721" s="217"/>
      <c r="X721" s="106"/>
      <c r="Y721" s="217"/>
      <c r="Z721" s="217"/>
      <c r="AA721" s="217"/>
      <c r="AB721" s="94"/>
      <c r="AC721" s="217"/>
      <c r="AD721" s="217"/>
      <c r="AE721" s="217"/>
      <c r="AF721" s="217"/>
      <c r="AG721" s="217"/>
      <c r="AH721" s="217"/>
      <c r="AI721" s="94"/>
      <c r="AJ721" s="217"/>
      <c r="AK721" s="217"/>
      <c r="AL721" s="217"/>
      <c r="AM721" s="217"/>
      <c r="AN721" s="217"/>
      <c r="AO721" s="94"/>
      <c r="AP721" s="217"/>
      <c r="AQ721" s="217"/>
      <c r="AR721" s="217"/>
      <c r="AU721" s="217"/>
      <c r="AW721" s="217"/>
      <c r="AX721" s="217"/>
      <c r="BE721" s="94"/>
      <c r="BF721" s="217"/>
      <c r="BG721" s="94"/>
      <c r="BH721" s="94"/>
      <c r="BI721" s="217"/>
      <c r="BJ721" s="94"/>
      <c r="BK721" s="217"/>
      <c r="BL721" s="217"/>
      <c r="BQ721" s="96"/>
      <c r="BR721" s="96"/>
      <c r="BS721" s="96"/>
      <c r="BT721" s="96"/>
      <c r="BV721" s="96"/>
      <c r="BW721" s="96"/>
    </row>
    <row r="722" spans="2:75" x14ac:dyDescent="0.2">
      <c r="B722" s="101"/>
      <c r="I722" s="101"/>
      <c r="L722" s="101"/>
      <c r="M722" s="105"/>
      <c r="N722" s="256"/>
      <c r="O722" s="256"/>
      <c r="P722" s="256"/>
      <c r="Q722" s="256"/>
      <c r="R722" s="219"/>
      <c r="S722" s="219"/>
      <c r="T722" s="219"/>
      <c r="U722" s="219"/>
      <c r="V722" s="217"/>
      <c r="X722" s="106"/>
      <c r="Y722" s="217"/>
      <c r="Z722" s="217"/>
      <c r="AA722" s="217"/>
      <c r="AB722" s="94"/>
      <c r="AC722" s="217"/>
      <c r="AD722" s="217"/>
      <c r="AE722" s="217"/>
      <c r="AF722" s="217"/>
      <c r="AG722" s="217"/>
      <c r="AH722" s="217"/>
      <c r="AI722" s="94"/>
      <c r="AJ722" s="217"/>
      <c r="AK722" s="217"/>
      <c r="AL722" s="217"/>
      <c r="AM722" s="217"/>
      <c r="AN722" s="217"/>
      <c r="AO722" s="94"/>
      <c r="AP722" s="217"/>
      <c r="AQ722" s="217"/>
      <c r="AR722" s="217"/>
      <c r="AU722" s="217"/>
      <c r="AW722" s="217"/>
      <c r="AX722" s="217"/>
      <c r="BE722" s="94"/>
      <c r="BF722" s="217"/>
      <c r="BG722" s="94"/>
      <c r="BH722" s="94"/>
      <c r="BI722" s="217"/>
      <c r="BJ722" s="94"/>
      <c r="BK722" s="217"/>
      <c r="BL722" s="217"/>
      <c r="BQ722" s="96"/>
      <c r="BR722" s="96"/>
      <c r="BS722" s="96"/>
      <c r="BT722" s="96"/>
      <c r="BV722" s="96"/>
      <c r="BW722" s="96"/>
    </row>
    <row r="723" spans="2:75" x14ac:dyDescent="0.2">
      <c r="B723" s="101"/>
      <c r="I723" s="101"/>
      <c r="L723" s="101"/>
      <c r="M723" s="105"/>
      <c r="N723" s="256"/>
      <c r="O723" s="256"/>
      <c r="P723" s="256"/>
      <c r="Q723" s="256"/>
      <c r="R723" s="219"/>
      <c r="S723" s="219"/>
      <c r="T723" s="219"/>
      <c r="U723" s="219"/>
      <c r="V723" s="217"/>
      <c r="X723" s="106"/>
      <c r="Y723" s="217"/>
      <c r="Z723" s="217"/>
      <c r="AA723" s="217"/>
      <c r="AB723" s="94"/>
      <c r="AC723" s="217"/>
      <c r="AD723" s="217"/>
      <c r="AE723" s="217"/>
      <c r="AF723" s="217"/>
      <c r="AG723" s="217"/>
      <c r="AH723" s="217"/>
      <c r="AI723" s="94"/>
      <c r="AJ723" s="217"/>
      <c r="AK723" s="217"/>
      <c r="AL723" s="217"/>
      <c r="AM723" s="217"/>
      <c r="AN723" s="217"/>
      <c r="AO723" s="94"/>
      <c r="AP723" s="217"/>
      <c r="AQ723" s="217"/>
      <c r="AR723" s="217"/>
      <c r="AU723" s="217"/>
      <c r="AW723" s="217"/>
      <c r="AX723" s="217"/>
      <c r="BE723" s="94"/>
      <c r="BF723" s="217"/>
      <c r="BG723" s="94"/>
      <c r="BH723" s="94"/>
      <c r="BI723" s="217"/>
      <c r="BJ723" s="94"/>
      <c r="BK723" s="217"/>
      <c r="BL723" s="217"/>
      <c r="BQ723" s="96"/>
      <c r="BR723" s="96"/>
      <c r="BS723" s="96"/>
      <c r="BT723" s="96"/>
      <c r="BV723" s="96"/>
      <c r="BW723" s="96"/>
    </row>
    <row r="724" spans="2:75" x14ac:dyDescent="0.2">
      <c r="B724" s="101"/>
      <c r="I724" s="101"/>
      <c r="L724" s="101"/>
      <c r="M724" s="105"/>
      <c r="N724" s="256"/>
      <c r="O724" s="256"/>
      <c r="P724" s="256"/>
      <c r="Q724" s="256"/>
      <c r="R724" s="219"/>
      <c r="S724" s="219"/>
      <c r="T724" s="219"/>
      <c r="U724" s="219"/>
      <c r="V724" s="217"/>
      <c r="X724" s="106"/>
      <c r="Y724" s="217"/>
      <c r="Z724" s="217"/>
      <c r="AA724" s="217"/>
      <c r="AB724" s="94"/>
      <c r="AC724" s="217"/>
      <c r="AD724" s="217"/>
      <c r="AE724" s="217"/>
      <c r="AF724" s="217"/>
      <c r="AG724" s="217"/>
      <c r="AH724" s="217"/>
      <c r="AI724" s="94"/>
      <c r="AJ724" s="217"/>
      <c r="AK724" s="217"/>
      <c r="AL724" s="217"/>
      <c r="AM724" s="217"/>
      <c r="AN724" s="217"/>
      <c r="AO724" s="94"/>
      <c r="AP724" s="217"/>
      <c r="AQ724" s="217"/>
      <c r="AR724" s="217"/>
      <c r="AU724" s="217"/>
      <c r="AW724" s="217"/>
      <c r="AX724" s="217"/>
      <c r="BE724" s="94"/>
      <c r="BF724" s="217"/>
      <c r="BG724" s="94"/>
      <c r="BH724" s="94"/>
      <c r="BI724" s="217"/>
      <c r="BJ724" s="94"/>
      <c r="BK724" s="217"/>
      <c r="BL724" s="217"/>
      <c r="BQ724" s="96"/>
      <c r="BR724" s="96"/>
      <c r="BS724" s="96"/>
      <c r="BT724" s="96"/>
      <c r="BV724" s="96"/>
      <c r="BW724" s="96"/>
    </row>
    <row r="725" spans="2:75" x14ac:dyDescent="0.2">
      <c r="B725" s="101"/>
      <c r="I725" s="101"/>
      <c r="L725" s="101"/>
      <c r="M725" s="105"/>
      <c r="N725" s="256"/>
      <c r="O725" s="256"/>
      <c r="P725" s="256"/>
      <c r="Q725" s="256"/>
      <c r="R725" s="219"/>
      <c r="S725" s="219"/>
      <c r="T725" s="219"/>
      <c r="U725" s="219"/>
      <c r="V725" s="217"/>
      <c r="X725" s="106"/>
      <c r="Y725" s="217"/>
      <c r="Z725" s="217"/>
      <c r="AA725" s="217"/>
      <c r="AB725" s="94"/>
      <c r="AC725" s="217"/>
      <c r="AD725" s="217"/>
      <c r="AE725" s="217"/>
      <c r="AF725" s="217"/>
      <c r="AG725" s="217"/>
      <c r="AH725" s="217"/>
      <c r="AI725" s="94"/>
      <c r="AJ725" s="217"/>
      <c r="AK725" s="217"/>
      <c r="AL725" s="217"/>
      <c r="AM725" s="217"/>
      <c r="AN725" s="217"/>
      <c r="AO725" s="94"/>
      <c r="AP725" s="217"/>
      <c r="AQ725" s="217"/>
      <c r="AR725" s="217"/>
      <c r="AU725" s="217"/>
      <c r="AW725" s="217"/>
      <c r="AX725" s="217"/>
      <c r="BE725" s="94"/>
      <c r="BF725" s="217"/>
      <c r="BG725" s="94"/>
      <c r="BH725" s="94"/>
      <c r="BI725" s="217"/>
      <c r="BJ725" s="94"/>
      <c r="BK725" s="217"/>
      <c r="BL725" s="217"/>
      <c r="BQ725" s="96"/>
      <c r="BR725" s="96"/>
      <c r="BS725" s="96"/>
      <c r="BT725" s="96"/>
      <c r="BV725" s="96"/>
      <c r="BW725" s="96"/>
    </row>
    <row r="726" spans="2:75" x14ac:dyDescent="0.2">
      <c r="B726" s="101"/>
      <c r="I726" s="101"/>
      <c r="L726" s="101"/>
      <c r="M726" s="105"/>
      <c r="N726" s="256"/>
      <c r="O726" s="256"/>
      <c r="P726" s="256"/>
      <c r="Q726" s="256"/>
      <c r="R726" s="219"/>
      <c r="S726" s="219"/>
      <c r="T726" s="219"/>
      <c r="U726" s="219"/>
      <c r="V726" s="217"/>
      <c r="X726" s="106"/>
      <c r="Y726" s="217"/>
      <c r="Z726" s="217"/>
      <c r="AA726" s="217"/>
      <c r="AB726" s="94"/>
      <c r="AC726" s="217"/>
      <c r="AD726" s="217"/>
      <c r="AE726" s="217"/>
      <c r="AF726" s="217"/>
      <c r="AG726" s="217"/>
      <c r="AH726" s="217"/>
      <c r="AI726" s="94"/>
      <c r="AJ726" s="217"/>
      <c r="AK726" s="217"/>
      <c r="AL726" s="217"/>
      <c r="AM726" s="217"/>
      <c r="AN726" s="217"/>
      <c r="AO726" s="94"/>
      <c r="AP726" s="217"/>
      <c r="AQ726" s="217"/>
      <c r="AR726" s="217"/>
      <c r="AU726" s="217"/>
      <c r="AW726" s="217"/>
      <c r="AX726" s="217"/>
      <c r="BE726" s="94"/>
      <c r="BF726" s="217"/>
      <c r="BG726" s="94"/>
      <c r="BH726" s="94"/>
      <c r="BI726" s="217"/>
      <c r="BJ726" s="94"/>
      <c r="BK726" s="217"/>
      <c r="BL726" s="217"/>
      <c r="BQ726" s="96"/>
      <c r="BR726" s="96"/>
      <c r="BS726" s="96"/>
      <c r="BT726" s="96"/>
      <c r="BV726" s="96"/>
      <c r="BW726" s="96"/>
    </row>
    <row r="727" spans="2:75" x14ac:dyDescent="0.2">
      <c r="B727" s="101"/>
      <c r="I727" s="101"/>
      <c r="L727" s="101"/>
      <c r="M727" s="105"/>
      <c r="N727" s="256"/>
      <c r="O727" s="256"/>
      <c r="P727" s="256"/>
      <c r="Q727" s="256"/>
      <c r="R727" s="219"/>
      <c r="S727" s="219"/>
      <c r="T727" s="219"/>
      <c r="U727" s="219"/>
      <c r="V727" s="217"/>
      <c r="X727" s="106"/>
      <c r="Y727" s="217"/>
      <c r="Z727" s="217"/>
      <c r="AA727" s="217"/>
      <c r="AB727" s="94"/>
      <c r="AC727" s="217"/>
      <c r="AD727" s="217"/>
      <c r="AE727" s="217"/>
      <c r="AF727" s="217"/>
      <c r="AG727" s="217"/>
      <c r="AH727" s="217"/>
      <c r="AI727" s="94"/>
      <c r="AJ727" s="217"/>
      <c r="AK727" s="217"/>
      <c r="AL727" s="217"/>
      <c r="AM727" s="217"/>
      <c r="AN727" s="217"/>
      <c r="AO727" s="94"/>
      <c r="AP727" s="217"/>
      <c r="AQ727" s="217"/>
      <c r="AR727" s="217"/>
      <c r="AU727" s="217"/>
      <c r="AW727" s="217"/>
      <c r="AX727" s="217"/>
      <c r="BE727" s="94"/>
      <c r="BF727" s="217"/>
      <c r="BG727" s="94"/>
      <c r="BH727" s="94"/>
      <c r="BI727" s="217"/>
      <c r="BJ727" s="94"/>
      <c r="BK727" s="217"/>
      <c r="BL727" s="217"/>
      <c r="BQ727" s="96"/>
      <c r="BR727" s="96"/>
      <c r="BS727" s="96"/>
      <c r="BT727" s="96"/>
      <c r="BV727" s="96"/>
      <c r="BW727" s="96"/>
    </row>
    <row r="728" spans="2:75" x14ac:dyDescent="0.2">
      <c r="B728" s="101"/>
      <c r="I728" s="101"/>
      <c r="L728" s="101"/>
      <c r="M728" s="105"/>
      <c r="N728" s="256"/>
      <c r="O728" s="256"/>
      <c r="P728" s="256"/>
      <c r="Q728" s="256"/>
      <c r="R728" s="219"/>
      <c r="S728" s="219"/>
      <c r="T728" s="219"/>
      <c r="U728" s="219"/>
      <c r="V728" s="217"/>
      <c r="X728" s="106"/>
      <c r="Y728" s="217"/>
      <c r="Z728" s="217"/>
      <c r="AA728" s="217"/>
      <c r="AB728" s="94"/>
      <c r="AC728" s="217"/>
      <c r="AD728" s="217"/>
      <c r="AE728" s="217"/>
      <c r="AF728" s="217"/>
      <c r="AG728" s="217"/>
      <c r="AH728" s="217"/>
      <c r="AI728" s="94"/>
      <c r="AJ728" s="217"/>
      <c r="AK728" s="217"/>
      <c r="AL728" s="217"/>
      <c r="AM728" s="217"/>
      <c r="AN728" s="217"/>
      <c r="AO728" s="94"/>
      <c r="AP728" s="217"/>
      <c r="AQ728" s="217"/>
      <c r="AR728" s="217"/>
      <c r="AU728" s="217"/>
      <c r="AW728" s="217"/>
      <c r="AX728" s="217"/>
      <c r="BE728" s="94"/>
      <c r="BF728" s="217"/>
      <c r="BG728" s="94"/>
      <c r="BH728" s="94"/>
      <c r="BI728" s="217"/>
      <c r="BJ728" s="94"/>
      <c r="BK728" s="217"/>
      <c r="BL728" s="217"/>
      <c r="BQ728" s="96"/>
      <c r="BR728" s="96"/>
      <c r="BS728" s="96"/>
      <c r="BT728" s="96"/>
      <c r="BV728" s="96"/>
      <c r="BW728" s="96"/>
    </row>
    <row r="729" spans="2:75" x14ac:dyDescent="0.2">
      <c r="B729" s="101"/>
      <c r="I729" s="101"/>
      <c r="L729" s="101"/>
      <c r="M729" s="105"/>
      <c r="N729" s="256"/>
      <c r="O729" s="256"/>
      <c r="P729" s="256"/>
      <c r="Q729" s="256"/>
      <c r="R729" s="219"/>
      <c r="S729" s="219"/>
      <c r="T729" s="219"/>
      <c r="U729" s="219"/>
      <c r="V729" s="217"/>
      <c r="X729" s="106"/>
      <c r="Y729" s="217"/>
      <c r="Z729" s="217"/>
      <c r="AA729" s="217"/>
      <c r="AB729" s="94"/>
      <c r="AC729" s="217"/>
      <c r="AD729" s="217"/>
      <c r="AE729" s="217"/>
      <c r="AF729" s="217"/>
      <c r="AG729" s="217"/>
      <c r="AH729" s="217"/>
      <c r="AI729" s="94"/>
      <c r="AJ729" s="217"/>
      <c r="AK729" s="217"/>
      <c r="AL729" s="217"/>
      <c r="AM729" s="217"/>
      <c r="AN729" s="217"/>
      <c r="AO729" s="94"/>
      <c r="AP729" s="217"/>
      <c r="AQ729" s="217"/>
      <c r="AR729" s="217"/>
      <c r="AU729" s="217"/>
      <c r="AW729" s="217"/>
      <c r="AX729" s="217"/>
      <c r="BE729" s="94"/>
      <c r="BF729" s="217"/>
      <c r="BG729" s="94"/>
      <c r="BH729" s="94"/>
      <c r="BI729" s="217"/>
      <c r="BJ729" s="94"/>
      <c r="BK729" s="217"/>
      <c r="BL729" s="217"/>
      <c r="BQ729" s="96"/>
      <c r="BR729" s="96"/>
      <c r="BS729" s="96"/>
      <c r="BT729" s="96"/>
      <c r="BV729" s="96"/>
      <c r="BW729" s="96"/>
    </row>
    <row r="730" spans="2:75" x14ac:dyDescent="0.2">
      <c r="B730" s="101"/>
      <c r="I730" s="101"/>
      <c r="L730" s="101"/>
      <c r="M730" s="105"/>
      <c r="N730" s="256"/>
      <c r="O730" s="256"/>
      <c r="P730" s="256"/>
      <c r="Q730" s="256"/>
      <c r="R730" s="219"/>
      <c r="S730" s="219"/>
      <c r="T730" s="219"/>
      <c r="U730" s="219"/>
      <c r="V730" s="217"/>
      <c r="X730" s="106"/>
      <c r="Y730" s="217"/>
      <c r="Z730" s="217"/>
      <c r="AA730" s="217"/>
      <c r="AB730" s="94"/>
      <c r="AC730" s="217"/>
      <c r="AD730" s="217"/>
      <c r="AE730" s="217"/>
      <c r="AF730" s="217"/>
      <c r="AG730" s="217"/>
      <c r="AH730" s="217"/>
      <c r="AI730" s="94"/>
      <c r="AJ730" s="217"/>
      <c r="AK730" s="217"/>
      <c r="AL730" s="217"/>
      <c r="AM730" s="217"/>
      <c r="AN730" s="217"/>
      <c r="AO730" s="94"/>
      <c r="AP730" s="217"/>
      <c r="AQ730" s="217"/>
      <c r="AR730" s="217"/>
      <c r="AU730" s="217"/>
      <c r="AW730" s="217"/>
      <c r="AX730" s="217"/>
      <c r="BE730" s="94"/>
      <c r="BF730" s="217"/>
      <c r="BG730" s="94"/>
      <c r="BH730" s="94"/>
      <c r="BI730" s="217"/>
      <c r="BJ730" s="94"/>
      <c r="BK730" s="217"/>
      <c r="BL730" s="217"/>
      <c r="BQ730" s="96"/>
      <c r="BR730" s="96"/>
      <c r="BS730" s="96"/>
      <c r="BT730" s="96"/>
      <c r="BV730" s="96"/>
      <c r="BW730" s="96"/>
    </row>
    <row r="731" spans="2:75" x14ac:dyDescent="0.2">
      <c r="B731" s="101"/>
      <c r="I731" s="101"/>
      <c r="L731" s="101"/>
      <c r="M731" s="105"/>
      <c r="N731" s="256"/>
      <c r="O731" s="256"/>
      <c r="P731" s="256"/>
      <c r="Q731" s="256"/>
      <c r="R731" s="219"/>
      <c r="S731" s="219"/>
      <c r="T731" s="219"/>
      <c r="U731" s="219"/>
      <c r="V731" s="217"/>
      <c r="X731" s="106"/>
      <c r="Y731" s="217"/>
      <c r="Z731" s="217"/>
      <c r="AA731" s="217"/>
      <c r="AB731" s="94"/>
      <c r="AC731" s="217"/>
      <c r="AD731" s="217"/>
      <c r="AE731" s="217"/>
      <c r="AF731" s="217"/>
      <c r="AG731" s="217"/>
      <c r="AH731" s="217"/>
      <c r="AI731" s="94"/>
      <c r="AJ731" s="217"/>
      <c r="AK731" s="217"/>
      <c r="AL731" s="217"/>
      <c r="AM731" s="217"/>
      <c r="AN731" s="217"/>
      <c r="AO731" s="94"/>
      <c r="AP731" s="217"/>
      <c r="AQ731" s="217"/>
      <c r="AR731" s="217"/>
      <c r="AU731" s="217"/>
      <c r="AW731" s="217"/>
      <c r="AX731" s="217"/>
      <c r="BE731" s="94"/>
      <c r="BF731" s="217"/>
      <c r="BG731" s="94"/>
      <c r="BH731" s="94"/>
      <c r="BI731" s="217"/>
      <c r="BJ731" s="94"/>
      <c r="BK731" s="217"/>
      <c r="BL731" s="217"/>
      <c r="BQ731" s="96"/>
      <c r="BR731" s="96"/>
      <c r="BS731" s="96"/>
      <c r="BT731" s="96"/>
      <c r="BV731" s="96"/>
      <c r="BW731" s="96"/>
    </row>
    <row r="732" spans="2:75" x14ac:dyDescent="0.2">
      <c r="B732" s="101"/>
      <c r="I732" s="101"/>
      <c r="L732" s="101"/>
      <c r="M732" s="105"/>
      <c r="N732" s="256"/>
      <c r="O732" s="256"/>
      <c r="P732" s="256"/>
      <c r="Q732" s="256"/>
      <c r="R732" s="219"/>
      <c r="S732" s="219"/>
      <c r="T732" s="219"/>
      <c r="U732" s="219"/>
      <c r="V732" s="217"/>
      <c r="X732" s="106"/>
      <c r="Y732" s="217"/>
      <c r="Z732" s="217"/>
      <c r="AA732" s="217"/>
      <c r="AB732" s="94"/>
      <c r="AC732" s="217"/>
      <c r="AD732" s="217"/>
      <c r="AE732" s="217"/>
      <c r="AF732" s="217"/>
      <c r="AG732" s="217"/>
      <c r="AH732" s="217"/>
      <c r="AI732" s="94"/>
      <c r="AJ732" s="217"/>
      <c r="AK732" s="217"/>
      <c r="AL732" s="217"/>
      <c r="AM732" s="217"/>
      <c r="AN732" s="217"/>
      <c r="AO732" s="94"/>
      <c r="AP732" s="217"/>
      <c r="AQ732" s="217"/>
      <c r="AR732" s="217"/>
      <c r="AU732" s="217"/>
      <c r="AW732" s="217"/>
      <c r="AX732" s="217"/>
      <c r="BE732" s="94"/>
      <c r="BF732" s="217"/>
      <c r="BG732" s="94"/>
      <c r="BH732" s="94"/>
      <c r="BI732" s="217"/>
      <c r="BJ732" s="94"/>
      <c r="BK732" s="217"/>
      <c r="BL732" s="217"/>
      <c r="BQ732" s="96"/>
      <c r="BR732" s="96"/>
      <c r="BS732" s="96"/>
      <c r="BT732" s="96"/>
      <c r="BV732" s="96"/>
      <c r="BW732" s="96"/>
    </row>
    <row r="733" spans="2:75" x14ac:dyDescent="0.2">
      <c r="B733" s="101"/>
      <c r="I733" s="101"/>
      <c r="L733" s="101"/>
      <c r="M733" s="105"/>
      <c r="N733" s="256"/>
      <c r="O733" s="256"/>
      <c r="P733" s="256"/>
      <c r="Q733" s="256"/>
      <c r="R733" s="219"/>
      <c r="S733" s="219"/>
      <c r="T733" s="219"/>
      <c r="U733" s="219"/>
      <c r="V733" s="217"/>
      <c r="X733" s="106"/>
      <c r="Y733" s="217"/>
      <c r="Z733" s="217"/>
      <c r="AA733" s="217"/>
      <c r="AB733" s="94"/>
      <c r="AC733" s="217"/>
      <c r="AD733" s="217"/>
      <c r="AE733" s="217"/>
      <c r="AF733" s="217"/>
      <c r="AG733" s="217"/>
      <c r="AH733" s="217"/>
      <c r="AI733" s="94"/>
      <c r="AJ733" s="217"/>
      <c r="AK733" s="217"/>
      <c r="AL733" s="217"/>
      <c r="AM733" s="217"/>
      <c r="AN733" s="217"/>
      <c r="AO733" s="94"/>
      <c r="AP733" s="217"/>
      <c r="AQ733" s="217"/>
      <c r="AR733" s="217"/>
      <c r="AU733" s="217"/>
      <c r="AW733" s="217"/>
      <c r="AX733" s="217"/>
      <c r="BE733" s="94"/>
      <c r="BF733" s="217"/>
      <c r="BG733" s="94"/>
      <c r="BH733" s="94"/>
      <c r="BI733" s="217"/>
      <c r="BJ733" s="94"/>
      <c r="BK733" s="217"/>
      <c r="BL733" s="217"/>
      <c r="BQ733" s="96"/>
      <c r="BR733" s="96"/>
      <c r="BS733" s="96"/>
      <c r="BT733" s="96"/>
      <c r="BV733" s="96"/>
      <c r="BW733" s="96"/>
    </row>
    <row r="734" spans="2:75" x14ac:dyDescent="0.2">
      <c r="B734" s="101"/>
      <c r="I734" s="101"/>
      <c r="L734" s="101"/>
      <c r="M734" s="105"/>
      <c r="N734" s="256"/>
      <c r="O734" s="256"/>
      <c r="P734" s="256"/>
      <c r="Q734" s="256"/>
      <c r="R734" s="219"/>
      <c r="S734" s="219"/>
      <c r="T734" s="219"/>
      <c r="U734" s="219"/>
      <c r="V734" s="217"/>
      <c r="X734" s="106"/>
      <c r="Y734" s="217"/>
      <c r="Z734" s="217"/>
      <c r="AA734" s="217"/>
      <c r="AB734" s="94"/>
      <c r="AC734" s="217"/>
      <c r="AD734" s="217"/>
      <c r="AE734" s="217"/>
      <c r="AF734" s="217"/>
      <c r="AG734" s="217"/>
      <c r="AH734" s="217"/>
      <c r="AI734" s="94"/>
      <c r="AJ734" s="217"/>
      <c r="AK734" s="217"/>
      <c r="AL734" s="217"/>
      <c r="AM734" s="217"/>
      <c r="AN734" s="217"/>
      <c r="AO734" s="94"/>
      <c r="AP734" s="217"/>
      <c r="AQ734" s="217"/>
      <c r="AR734" s="217"/>
      <c r="AU734" s="217"/>
      <c r="AW734" s="217"/>
      <c r="AX734" s="217"/>
      <c r="BE734" s="94"/>
      <c r="BF734" s="217"/>
      <c r="BG734" s="94"/>
      <c r="BH734" s="94"/>
      <c r="BI734" s="217"/>
      <c r="BJ734" s="94"/>
      <c r="BK734" s="217"/>
      <c r="BL734" s="217"/>
      <c r="BQ734" s="96"/>
      <c r="BR734" s="96"/>
      <c r="BS734" s="96"/>
      <c r="BT734" s="96"/>
      <c r="BV734" s="96"/>
      <c r="BW734" s="96"/>
    </row>
    <row r="735" spans="2:75" x14ac:dyDescent="0.2">
      <c r="B735" s="101"/>
      <c r="I735" s="101"/>
      <c r="L735" s="101"/>
      <c r="M735" s="105"/>
      <c r="N735" s="256"/>
      <c r="O735" s="256"/>
      <c r="P735" s="256"/>
      <c r="Q735" s="256"/>
      <c r="R735" s="219"/>
      <c r="S735" s="219"/>
      <c r="T735" s="219"/>
      <c r="U735" s="219"/>
      <c r="V735" s="217"/>
      <c r="X735" s="106"/>
      <c r="Y735" s="217"/>
      <c r="Z735" s="217"/>
      <c r="AA735" s="217"/>
      <c r="AB735" s="94"/>
      <c r="AC735" s="217"/>
      <c r="AD735" s="217"/>
      <c r="AE735" s="217"/>
      <c r="AF735" s="217"/>
      <c r="AG735" s="217"/>
      <c r="AH735" s="217"/>
      <c r="AI735" s="94"/>
      <c r="AJ735" s="217"/>
      <c r="AK735" s="217"/>
      <c r="AL735" s="217"/>
      <c r="AM735" s="217"/>
      <c r="AN735" s="217"/>
      <c r="AO735" s="94"/>
      <c r="AP735" s="217"/>
      <c r="AQ735" s="217"/>
      <c r="AR735" s="217"/>
      <c r="AU735" s="217"/>
      <c r="AW735" s="217"/>
      <c r="AX735" s="217"/>
      <c r="BE735" s="94"/>
      <c r="BF735" s="217"/>
      <c r="BG735" s="94"/>
      <c r="BH735" s="94"/>
      <c r="BI735" s="217"/>
      <c r="BJ735" s="94"/>
      <c r="BK735" s="217"/>
      <c r="BL735" s="217"/>
      <c r="BQ735" s="96"/>
      <c r="BR735" s="96"/>
      <c r="BS735" s="96"/>
      <c r="BT735" s="96"/>
      <c r="BV735" s="96"/>
      <c r="BW735" s="96"/>
    </row>
    <row r="736" spans="2:75" x14ac:dyDescent="0.2">
      <c r="B736" s="101"/>
      <c r="I736" s="101"/>
      <c r="L736" s="101"/>
      <c r="M736" s="105"/>
      <c r="N736" s="256"/>
      <c r="O736" s="256"/>
      <c r="P736" s="256"/>
      <c r="Q736" s="256"/>
      <c r="R736" s="219"/>
      <c r="S736" s="219"/>
      <c r="T736" s="219"/>
      <c r="U736" s="219"/>
      <c r="V736" s="217"/>
      <c r="X736" s="106"/>
      <c r="Y736" s="217"/>
      <c r="Z736" s="217"/>
      <c r="AA736" s="217"/>
      <c r="AB736" s="94"/>
      <c r="AC736" s="217"/>
      <c r="AD736" s="217"/>
      <c r="AE736" s="217"/>
      <c r="AF736" s="217"/>
      <c r="AG736" s="217"/>
      <c r="AH736" s="217"/>
      <c r="AI736" s="94"/>
      <c r="AJ736" s="217"/>
      <c r="AK736" s="217"/>
      <c r="AL736" s="217"/>
      <c r="AM736" s="217"/>
      <c r="AN736" s="217"/>
      <c r="AO736" s="94"/>
      <c r="AP736" s="217"/>
      <c r="AQ736" s="217"/>
      <c r="AR736" s="217"/>
      <c r="AU736" s="217"/>
      <c r="AW736" s="217"/>
      <c r="AX736" s="217"/>
      <c r="BE736" s="94"/>
      <c r="BF736" s="217"/>
      <c r="BG736" s="94"/>
      <c r="BH736" s="94"/>
      <c r="BI736" s="217"/>
      <c r="BJ736" s="94"/>
      <c r="BK736" s="217"/>
      <c r="BL736" s="217"/>
      <c r="BQ736" s="96"/>
      <c r="BR736" s="96"/>
      <c r="BS736" s="96"/>
      <c r="BT736" s="96"/>
      <c r="BV736" s="96"/>
      <c r="BW736" s="96"/>
    </row>
    <row r="737" spans="2:75" x14ac:dyDescent="0.2">
      <c r="B737" s="101"/>
      <c r="I737" s="101"/>
      <c r="L737" s="101"/>
      <c r="M737" s="105"/>
      <c r="N737" s="256"/>
      <c r="O737" s="256"/>
      <c r="P737" s="256"/>
      <c r="Q737" s="256"/>
      <c r="R737" s="219"/>
      <c r="S737" s="219"/>
      <c r="T737" s="219"/>
      <c r="U737" s="219"/>
      <c r="V737" s="217"/>
      <c r="X737" s="106"/>
      <c r="Y737" s="217"/>
      <c r="Z737" s="217"/>
      <c r="AA737" s="217"/>
      <c r="AB737" s="94"/>
      <c r="AC737" s="217"/>
      <c r="AD737" s="217"/>
      <c r="AE737" s="217"/>
      <c r="AF737" s="217"/>
      <c r="AG737" s="217"/>
      <c r="AH737" s="217"/>
      <c r="AI737" s="94"/>
      <c r="AJ737" s="217"/>
      <c r="AK737" s="217"/>
      <c r="AL737" s="217"/>
      <c r="AM737" s="217"/>
      <c r="AN737" s="217"/>
      <c r="AO737" s="94"/>
      <c r="AP737" s="217"/>
      <c r="AQ737" s="217"/>
      <c r="AR737" s="217"/>
      <c r="AU737" s="217"/>
      <c r="AW737" s="217"/>
      <c r="AX737" s="217"/>
      <c r="BE737" s="94"/>
      <c r="BF737" s="217"/>
      <c r="BG737" s="94"/>
      <c r="BH737" s="94"/>
      <c r="BI737" s="217"/>
      <c r="BJ737" s="94"/>
      <c r="BK737" s="217"/>
      <c r="BL737" s="217"/>
      <c r="BQ737" s="96"/>
      <c r="BR737" s="96"/>
      <c r="BS737" s="96"/>
      <c r="BT737" s="96"/>
      <c r="BV737" s="96"/>
      <c r="BW737" s="96"/>
    </row>
    <row r="738" spans="2:75" x14ac:dyDescent="0.2">
      <c r="B738" s="101"/>
      <c r="I738" s="101"/>
      <c r="L738" s="101"/>
      <c r="M738" s="105"/>
      <c r="N738" s="256"/>
      <c r="O738" s="256"/>
      <c r="P738" s="256"/>
      <c r="Q738" s="256"/>
      <c r="R738" s="219"/>
      <c r="S738" s="219"/>
      <c r="T738" s="219"/>
      <c r="U738" s="219"/>
      <c r="V738" s="217"/>
      <c r="X738" s="106"/>
      <c r="Y738" s="217"/>
      <c r="Z738" s="217"/>
      <c r="AA738" s="217"/>
      <c r="AB738" s="94"/>
      <c r="AC738" s="217"/>
      <c r="AD738" s="217"/>
      <c r="AE738" s="217"/>
      <c r="AF738" s="217"/>
      <c r="AG738" s="217"/>
      <c r="AH738" s="217"/>
      <c r="AI738" s="94"/>
      <c r="AJ738" s="217"/>
      <c r="AK738" s="217"/>
      <c r="AL738" s="217"/>
      <c r="AM738" s="217"/>
      <c r="AN738" s="217"/>
      <c r="AO738" s="94"/>
      <c r="AP738" s="217"/>
      <c r="AQ738" s="217"/>
      <c r="AR738" s="217"/>
      <c r="AU738" s="217"/>
      <c r="AW738" s="217"/>
      <c r="AX738" s="217"/>
      <c r="BE738" s="94"/>
      <c r="BF738" s="217"/>
      <c r="BG738" s="94"/>
      <c r="BH738" s="94"/>
      <c r="BI738" s="217"/>
      <c r="BJ738" s="94"/>
      <c r="BK738" s="217"/>
      <c r="BL738" s="217"/>
      <c r="BQ738" s="96"/>
      <c r="BR738" s="96"/>
      <c r="BS738" s="96"/>
      <c r="BT738" s="96"/>
      <c r="BV738" s="96"/>
      <c r="BW738" s="96"/>
    </row>
    <row r="739" spans="2:75" x14ac:dyDescent="0.2">
      <c r="B739" s="101"/>
      <c r="I739" s="101"/>
      <c r="L739" s="101"/>
      <c r="M739" s="105"/>
      <c r="N739" s="256"/>
      <c r="O739" s="256"/>
      <c r="P739" s="256"/>
      <c r="Q739" s="256"/>
      <c r="R739" s="219"/>
      <c r="S739" s="219"/>
      <c r="T739" s="219"/>
      <c r="U739" s="219"/>
      <c r="V739" s="217"/>
      <c r="X739" s="106"/>
      <c r="Y739" s="217"/>
      <c r="Z739" s="217"/>
      <c r="AA739" s="217"/>
      <c r="AB739" s="94"/>
      <c r="AC739" s="217"/>
      <c r="AD739" s="217"/>
      <c r="AE739" s="217"/>
      <c r="AF739" s="217"/>
      <c r="AG739" s="217"/>
      <c r="AH739" s="217"/>
      <c r="AI739" s="94"/>
      <c r="AJ739" s="217"/>
      <c r="AK739" s="217"/>
      <c r="AL739" s="217"/>
      <c r="AM739" s="217"/>
      <c r="AN739" s="217"/>
      <c r="AO739" s="94"/>
      <c r="AP739" s="217"/>
      <c r="AQ739" s="217"/>
      <c r="AR739" s="217"/>
      <c r="AU739" s="217"/>
      <c r="AW739" s="217"/>
      <c r="AX739" s="217"/>
      <c r="BE739" s="94"/>
      <c r="BF739" s="217"/>
      <c r="BG739" s="94"/>
      <c r="BH739" s="94"/>
      <c r="BI739" s="217"/>
      <c r="BJ739" s="94"/>
      <c r="BK739" s="217"/>
      <c r="BL739" s="217"/>
      <c r="BQ739" s="96"/>
      <c r="BR739" s="96"/>
      <c r="BS739" s="96"/>
      <c r="BT739" s="96"/>
      <c r="BV739" s="96"/>
      <c r="BW739" s="96"/>
    </row>
    <row r="740" spans="2:75" x14ac:dyDescent="0.2">
      <c r="B740" s="101"/>
      <c r="I740" s="101"/>
      <c r="L740" s="101"/>
      <c r="M740" s="105"/>
      <c r="N740" s="256"/>
      <c r="O740" s="256"/>
      <c r="P740" s="256"/>
      <c r="Q740" s="256"/>
      <c r="R740" s="219"/>
      <c r="S740" s="219"/>
      <c r="T740" s="219"/>
      <c r="U740" s="219"/>
      <c r="V740" s="217"/>
      <c r="X740" s="106"/>
      <c r="Y740" s="217"/>
      <c r="Z740" s="217"/>
      <c r="AA740" s="217"/>
      <c r="AB740" s="94"/>
      <c r="AC740" s="217"/>
      <c r="AD740" s="217"/>
      <c r="AE740" s="217"/>
      <c r="AF740" s="217"/>
      <c r="AG740" s="217"/>
      <c r="AH740" s="217"/>
      <c r="AI740" s="94"/>
      <c r="AJ740" s="217"/>
      <c r="AK740" s="217"/>
      <c r="AL740" s="217"/>
      <c r="AM740" s="217"/>
      <c r="AN740" s="217"/>
      <c r="AO740" s="94"/>
      <c r="AP740" s="217"/>
      <c r="AQ740" s="217"/>
      <c r="AR740" s="217"/>
      <c r="AU740" s="217"/>
      <c r="AW740" s="217"/>
      <c r="AX740" s="217"/>
      <c r="BE740" s="94"/>
      <c r="BF740" s="217"/>
      <c r="BG740" s="94"/>
      <c r="BH740" s="94"/>
      <c r="BI740" s="217"/>
      <c r="BJ740" s="94"/>
      <c r="BK740" s="217"/>
      <c r="BL740" s="217"/>
      <c r="BQ740" s="96"/>
      <c r="BR740" s="96"/>
      <c r="BS740" s="96"/>
      <c r="BT740" s="96"/>
      <c r="BV740" s="96"/>
      <c r="BW740" s="96"/>
    </row>
    <row r="741" spans="2:75" x14ac:dyDescent="0.2">
      <c r="B741" s="101"/>
      <c r="I741" s="101"/>
      <c r="L741" s="101"/>
      <c r="M741" s="105"/>
      <c r="N741" s="256"/>
      <c r="O741" s="256"/>
      <c r="P741" s="256"/>
      <c r="Q741" s="256"/>
      <c r="R741" s="219"/>
      <c r="S741" s="219"/>
      <c r="T741" s="219"/>
      <c r="U741" s="219"/>
      <c r="V741" s="217"/>
      <c r="X741" s="106"/>
      <c r="Y741" s="217"/>
      <c r="Z741" s="217"/>
      <c r="AA741" s="217"/>
      <c r="AB741" s="94"/>
      <c r="AC741" s="217"/>
      <c r="AD741" s="217"/>
      <c r="AE741" s="217"/>
      <c r="AF741" s="217"/>
      <c r="AG741" s="217"/>
      <c r="AH741" s="217"/>
      <c r="AI741" s="94"/>
      <c r="AJ741" s="217"/>
      <c r="AK741" s="217"/>
      <c r="AL741" s="217"/>
      <c r="AM741" s="217"/>
      <c r="AN741" s="217"/>
      <c r="AO741" s="94"/>
      <c r="AP741" s="217"/>
      <c r="AQ741" s="217"/>
      <c r="AR741" s="217"/>
      <c r="AU741" s="217"/>
      <c r="AW741" s="217"/>
      <c r="AX741" s="217"/>
      <c r="BE741" s="94"/>
      <c r="BF741" s="217"/>
      <c r="BG741" s="94"/>
      <c r="BH741" s="94"/>
      <c r="BI741" s="217"/>
      <c r="BJ741" s="94"/>
      <c r="BK741" s="217"/>
      <c r="BL741" s="217"/>
      <c r="BQ741" s="96"/>
      <c r="BR741" s="96"/>
      <c r="BS741" s="96"/>
      <c r="BT741" s="96"/>
      <c r="BV741" s="96"/>
      <c r="BW741" s="96"/>
    </row>
    <row r="742" spans="2:75" x14ac:dyDescent="0.2">
      <c r="B742" s="101"/>
      <c r="I742" s="101"/>
      <c r="L742" s="101"/>
      <c r="M742" s="105"/>
      <c r="N742" s="256"/>
      <c r="O742" s="256"/>
      <c r="P742" s="256"/>
      <c r="Q742" s="256"/>
      <c r="R742" s="219"/>
      <c r="S742" s="219"/>
      <c r="T742" s="219"/>
      <c r="U742" s="219"/>
      <c r="V742" s="217"/>
      <c r="X742" s="106"/>
      <c r="Y742" s="217"/>
      <c r="Z742" s="217"/>
      <c r="AA742" s="217"/>
      <c r="AB742" s="94"/>
      <c r="AC742" s="217"/>
      <c r="AD742" s="217"/>
      <c r="AE742" s="217"/>
      <c r="AF742" s="217"/>
      <c r="AG742" s="217"/>
      <c r="AH742" s="217"/>
      <c r="AI742" s="94"/>
      <c r="AJ742" s="217"/>
      <c r="AK742" s="217"/>
      <c r="AL742" s="217"/>
      <c r="AM742" s="217"/>
      <c r="AN742" s="217"/>
      <c r="AO742" s="94"/>
      <c r="AP742" s="217"/>
      <c r="AQ742" s="217"/>
      <c r="AR742" s="217"/>
      <c r="AU742" s="217"/>
      <c r="AW742" s="217"/>
      <c r="AX742" s="217"/>
      <c r="BE742" s="94"/>
      <c r="BF742" s="217"/>
      <c r="BG742" s="94"/>
      <c r="BH742" s="94"/>
      <c r="BI742" s="217"/>
      <c r="BJ742" s="94"/>
      <c r="BK742" s="217"/>
      <c r="BL742" s="217"/>
      <c r="BQ742" s="96"/>
      <c r="BR742" s="96"/>
      <c r="BS742" s="96"/>
      <c r="BT742" s="96"/>
      <c r="BV742" s="96"/>
      <c r="BW742" s="96"/>
    </row>
    <row r="743" spans="2:75" x14ac:dyDescent="0.2">
      <c r="B743" s="101"/>
      <c r="I743" s="101"/>
      <c r="L743" s="101"/>
      <c r="M743" s="105"/>
      <c r="N743" s="256"/>
      <c r="O743" s="256"/>
      <c r="P743" s="256"/>
      <c r="Q743" s="256"/>
      <c r="R743" s="219"/>
      <c r="S743" s="219"/>
      <c r="T743" s="219"/>
      <c r="U743" s="219"/>
      <c r="V743" s="217"/>
      <c r="X743" s="106"/>
      <c r="Y743" s="217"/>
      <c r="Z743" s="217"/>
      <c r="AA743" s="217"/>
      <c r="AB743" s="94"/>
      <c r="AC743" s="217"/>
      <c r="AD743" s="217"/>
      <c r="AE743" s="217"/>
      <c r="AF743" s="217"/>
      <c r="AG743" s="217"/>
      <c r="AH743" s="217"/>
      <c r="AI743" s="94"/>
      <c r="AJ743" s="217"/>
      <c r="AK743" s="217"/>
      <c r="AL743" s="217"/>
      <c r="AM743" s="217"/>
      <c r="AN743" s="217"/>
      <c r="AO743" s="94"/>
      <c r="AP743" s="217"/>
      <c r="AQ743" s="217"/>
      <c r="AR743" s="217"/>
      <c r="AU743" s="217"/>
      <c r="AW743" s="217"/>
      <c r="AX743" s="217"/>
      <c r="BE743" s="94"/>
      <c r="BF743" s="217"/>
      <c r="BG743" s="94"/>
      <c r="BH743" s="94"/>
      <c r="BI743" s="217"/>
      <c r="BJ743" s="94"/>
      <c r="BK743" s="217"/>
      <c r="BL743" s="217"/>
      <c r="BQ743" s="96"/>
      <c r="BR743" s="96"/>
      <c r="BS743" s="96"/>
      <c r="BT743" s="96"/>
      <c r="BV743" s="96"/>
      <c r="BW743" s="96"/>
    </row>
    <row r="744" spans="2:75" x14ac:dyDescent="0.2">
      <c r="B744" s="101"/>
      <c r="I744" s="101"/>
      <c r="L744" s="101"/>
      <c r="M744" s="105"/>
      <c r="N744" s="256"/>
      <c r="O744" s="256"/>
      <c r="P744" s="256"/>
      <c r="Q744" s="256"/>
      <c r="R744" s="219"/>
      <c r="S744" s="219"/>
      <c r="T744" s="219"/>
      <c r="U744" s="219"/>
      <c r="V744" s="217"/>
      <c r="X744" s="106"/>
      <c r="Y744" s="217"/>
      <c r="Z744" s="217"/>
      <c r="AA744" s="217"/>
      <c r="AB744" s="94"/>
      <c r="AC744" s="217"/>
      <c r="AD744" s="217"/>
      <c r="AE744" s="217"/>
      <c r="AF744" s="217"/>
      <c r="AG744" s="217"/>
      <c r="AH744" s="217"/>
      <c r="AI744" s="94"/>
      <c r="AJ744" s="217"/>
      <c r="AK744" s="217"/>
      <c r="AL744" s="217"/>
      <c r="AM744" s="217"/>
      <c r="AN744" s="217"/>
      <c r="AO744" s="94"/>
      <c r="AP744" s="217"/>
      <c r="AQ744" s="217"/>
      <c r="AR744" s="217"/>
      <c r="AU744" s="217"/>
      <c r="AW744" s="217"/>
      <c r="AX744" s="217"/>
      <c r="BE744" s="94"/>
      <c r="BF744" s="217"/>
      <c r="BG744" s="94"/>
      <c r="BH744" s="94"/>
      <c r="BI744" s="217"/>
      <c r="BJ744" s="94"/>
      <c r="BK744" s="217"/>
      <c r="BL744" s="217"/>
      <c r="BQ744" s="96"/>
      <c r="BR744" s="96"/>
      <c r="BS744" s="96"/>
      <c r="BT744" s="96"/>
      <c r="BV744" s="96"/>
      <c r="BW744" s="96"/>
    </row>
    <row r="745" spans="2:75" x14ac:dyDescent="0.2">
      <c r="B745" s="101"/>
      <c r="I745" s="101"/>
      <c r="L745" s="101"/>
      <c r="M745" s="105"/>
      <c r="N745" s="256"/>
      <c r="O745" s="256"/>
      <c r="P745" s="256"/>
      <c r="Q745" s="256"/>
      <c r="R745" s="219"/>
      <c r="S745" s="219"/>
      <c r="T745" s="219"/>
      <c r="U745" s="219"/>
      <c r="V745" s="217"/>
      <c r="X745" s="106"/>
      <c r="Y745" s="217"/>
      <c r="Z745" s="217"/>
      <c r="AA745" s="217"/>
      <c r="AB745" s="94"/>
      <c r="AC745" s="217"/>
      <c r="AD745" s="217"/>
      <c r="AE745" s="217"/>
      <c r="AF745" s="217"/>
      <c r="AG745" s="217"/>
      <c r="AH745" s="217"/>
      <c r="AI745" s="94"/>
      <c r="AJ745" s="217"/>
      <c r="AK745" s="217"/>
      <c r="AL745" s="217"/>
      <c r="AM745" s="217"/>
      <c r="AN745" s="217"/>
      <c r="AO745" s="94"/>
      <c r="AP745" s="217"/>
      <c r="AQ745" s="217"/>
      <c r="AR745" s="217"/>
      <c r="AU745" s="217"/>
      <c r="AW745" s="217"/>
      <c r="AX745" s="217"/>
      <c r="BE745" s="94"/>
      <c r="BF745" s="217"/>
      <c r="BG745" s="94"/>
      <c r="BH745" s="94"/>
      <c r="BI745" s="217"/>
      <c r="BJ745" s="94"/>
      <c r="BK745" s="217"/>
      <c r="BL745" s="217"/>
      <c r="BQ745" s="96"/>
      <c r="BR745" s="96"/>
      <c r="BS745" s="96"/>
      <c r="BT745" s="96"/>
      <c r="BV745" s="96"/>
      <c r="BW745" s="96"/>
    </row>
    <row r="746" spans="2:75" x14ac:dyDescent="0.2">
      <c r="B746" s="101"/>
      <c r="I746" s="101"/>
      <c r="L746" s="101"/>
      <c r="M746" s="105"/>
      <c r="N746" s="256"/>
      <c r="O746" s="256"/>
      <c r="P746" s="256"/>
      <c r="Q746" s="256"/>
      <c r="R746" s="219"/>
      <c r="S746" s="219"/>
      <c r="T746" s="219"/>
      <c r="U746" s="219"/>
      <c r="V746" s="217"/>
      <c r="X746" s="106"/>
      <c r="Y746" s="217"/>
      <c r="Z746" s="217"/>
      <c r="AA746" s="217"/>
      <c r="AB746" s="94"/>
      <c r="AC746" s="217"/>
      <c r="AD746" s="217"/>
      <c r="AE746" s="217"/>
      <c r="AF746" s="217"/>
      <c r="AG746" s="217"/>
      <c r="AH746" s="217"/>
      <c r="AI746" s="94"/>
      <c r="AJ746" s="217"/>
      <c r="AK746" s="217"/>
      <c r="AL746" s="217"/>
      <c r="AM746" s="217"/>
      <c r="AN746" s="217"/>
      <c r="AO746" s="94"/>
      <c r="AP746" s="217"/>
      <c r="AQ746" s="217"/>
      <c r="AR746" s="217"/>
      <c r="AU746" s="217"/>
      <c r="AW746" s="217"/>
      <c r="AX746" s="217"/>
      <c r="BE746" s="94"/>
      <c r="BF746" s="217"/>
      <c r="BG746" s="94"/>
      <c r="BH746" s="94"/>
      <c r="BI746" s="217"/>
      <c r="BJ746" s="94"/>
      <c r="BK746" s="217"/>
      <c r="BL746" s="217"/>
      <c r="BQ746" s="96"/>
      <c r="BR746" s="96"/>
      <c r="BS746" s="96"/>
      <c r="BT746" s="96"/>
      <c r="BV746" s="96"/>
      <c r="BW746" s="96"/>
    </row>
    <row r="747" spans="2:75" x14ac:dyDescent="0.2">
      <c r="B747" s="101"/>
      <c r="I747" s="101"/>
      <c r="L747" s="101"/>
      <c r="M747" s="105"/>
      <c r="N747" s="256"/>
      <c r="O747" s="256"/>
      <c r="P747" s="256"/>
      <c r="Q747" s="256"/>
      <c r="R747" s="219"/>
      <c r="S747" s="219"/>
      <c r="T747" s="219"/>
      <c r="U747" s="219"/>
      <c r="V747" s="217"/>
      <c r="X747" s="106"/>
      <c r="Y747" s="217"/>
      <c r="Z747" s="217"/>
      <c r="AA747" s="217"/>
      <c r="AB747" s="94"/>
      <c r="AC747" s="217"/>
      <c r="AD747" s="217"/>
      <c r="AE747" s="217"/>
      <c r="AF747" s="217"/>
      <c r="AG747" s="217"/>
      <c r="AH747" s="217"/>
      <c r="AI747" s="94"/>
      <c r="AJ747" s="217"/>
      <c r="AK747" s="217"/>
      <c r="AL747" s="217"/>
      <c r="AM747" s="217"/>
      <c r="AN747" s="217"/>
      <c r="AO747" s="94"/>
      <c r="AP747" s="217"/>
      <c r="AQ747" s="217"/>
      <c r="AR747" s="217"/>
      <c r="AU747" s="217"/>
      <c r="AW747" s="217"/>
      <c r="AX747" s="217"/>
      <c r="BE747" s="94"/>
      <c r="BF747" s="217"/>
      <c r="BG747" s="94"/>
      <c r="BH747" s="94"/>
      <c r="BI747" s="217"/>
      <c r="BJ747" s="94"/>
      <c r="BK747" s="217"/>
      <c r="BL747" s="217"/>
      <c r="BQ747" s="96"/>
      <c r="BR747" s="96"/>
      <c r="BS747" s="96"/>
      <c r="BT747" s="96"/>
      <c r="BV747" s="96"/>
      <c r="BW747" s="96"/>
    </row>
    <row r="748" spans="2:75" x14ac:dyDescent="0.2">
      <c r="B748" s="101"/>
      <c r="I748" s="101"/>
      <c r="L748" s="101"/>
      <c r="M748" s="105"/>
      <c r="N748" s="256"/>
      <c r="O748" s="256"/>
      <c r="P748" s="256"/>
      <c r="Q748" s="256"/>
      <c r="R748" s="219"/>
      <c r="S748" s="219"/>
      <c r="T748" s="219"/>
      <c r="U748" s="219"/>
      <c r="V748" s="217"/>
      <c r="X748" s="106"/>
      <c r="Y748" s="217"/>
      <c r="Z748" s="217"/>
      <c r="AA748" s="217"/>
      <c r="AB748" s="94"/>
      <c r="AC748" s="217"/>
      <c r="AD748" s="217"/>
      <c r="AE748" s="217"/>
      <c r="AF748" s="217"/>
      <c r="AG748" s="217"/>
      <c r="AH748" s="217"/>
      <c r="AI748" s="94"/>
      <c r="AJ748" s="217"/>
      <c r="AK748" s="217"/>
      <c r="AL748" s="217"/>
      <c r="AM748" s="217"/>
      <c r="AN748" s="217"/>
      <c r="AO748" s="94"/>
      <c r="AP748" s="217"/>
      <c r="AQ748" s="217"/>
      <c r="AR748" s="217"/>
      <c r="AU748" s="217"/>
      <c r="AW748" s="217"/>
      <c r="AX748" s="217"/>
      <c r="BE748" s="94"/>
      <c r="BF748" s="217"/>
      <c r="BG748" s="94"/>
      <c r="BH748" s="94"/>
      <c r="BI748" s="217"/>
      <c r="BJ748" s="94"/>
      <c r="BK748" s="217"/>
      <c r="BL748" s="217"/>
      <c r="BQ748" s="96"/>
      <c r="BR748" s="96"/>
      <c r="BS748" s="96"/>
      <c r="BT748" s="96"/>
      <c r="BV748" s="96"/>
      <c r="BW748" s="96"/>
    </row>
    <row r="749" spans="2:75" x14ac:dyDescent="0.2">
      <c r="B749" s="101"/>
      <c r="I749" s="101"/>
      <c r="L749" s="101"/>
      <c r="M749" s="105"/>
      <c r="N749" s="256"/>
      <c r="O749" s="256"/>
      <c r="P749" s="256"/>
      <c r="Q749" s="256"/>
      <c r="R749" s="219"/>
      <c r="S749" s="219"/>
      <c r="T749" s="219"/>
      <c r="U749" s="219"/>
      <c r="V749" s="217"/>
      <c r="X749" s="106"/>
      <c r="Y749" s="217"/>
      <c r="Z749" s="217"/>
      <c r="AA749" s="217"/>
      <c r="AB749" s="94"/>
      <c r="AC749" s="217"/>
      <c r="AD749" s="217"/>
      <c r="AE749" s="217"/>
      <c r="AF749" s="217"/>
      <c r="AG749" s="217"/>
      <c r="AH749" s="217"/>
      <c r="AI749" s="94"/>
      <c r="AJ749" s="217"/>
      <c r="AK749" s="217"/>
      <c r="AL749" s="217"/>
      <c r="AM749" s="217"/>
      <c r="AN749" s="217"/>
      <c r="AO749" s="94"/>
      <c r="AP749" s="217"/>
      <c r="AQ749" s="217"/>
      <c r="AR749" s="217"/>
      <c r="AU749" s="217"/>
      <c r="AW749" s="217"/>
      <c r="AX749" s="217"/>
      <c r="BE749" s="94"/>
      <c r="BF749" s="217"/>
      <c r="BG749" s="94"/>
      <c r="BH749" s="94"/>
      <c r="BI749" s="217"/>
      <c r="BJ749" s="94"/>
      <c r="BK749" s="217"/>
      <c r="BL749" s="217"/>
      <c r="BQ749" s="96"/>
      <c r="BR749" s="96"/>
      <c r="BS749" s="96"/>
      <c r="BT749" s="96"/>
      <c r="BV749" s="96"/>
      <c r="BW749" s="96"/>
    </row>
    <row r="750" spans="2:75" x14ac:dyDescent="0.2">
      <c r="B750" s="101"/>
      <c r="I750" s="101"/>
      <c r="L750" s="101"/>
      <c r="M750" s="105"/>
      <c r="N750" s="256"/>
      <c r="O750" s="256"/>
      <c r="P750" s="256"/>
      <c r="Q750" s="256"/>
      <c r="R750" s="219"/>
      <c r="S750" s="219"/>
      <c r="T750" s="219"/>
      <c r="U750" s="219"/>
      <c r="V750" s="217"/>
      <c r="X750" s="106"/>
      <c r="Y750" s="217"/>
      <c r="Z750" s="217"/>
      <c r="AA750" s="217"/>
      <c r="AB750" s="94"/>
      <c r="AC750" s="217"/>
      <c r="AD750" s="217"/>
      <c r="AE750" s="217"/>
      <c r="AF750" s="217"/>
      <c r="AG750" s="217"/>
      <c r="AH750" s="217"/>
      <c r="AI750" s="94"/>
      <c r="AJ750" s="217"/>
      <c r="AK750" s="217"/>
      <c r="AL750" s="217"/>
      <c r="AM750" s="217"/>
      <c r="AN750" s="217"/>
      <c r="AO750" s="94"/>
      <c r="AP750" s="217"/>
      <c r="AQ750" s="217"/>
      <c r="AR750" s="217"/>
      <c r="AU750" s="217"/>
      <c r="AW750" s="217"/>
      <c r="AX750" s="217"/>
      <c r="BE750" s="94"/>
      <c r="BF750" s="217"/>
      <c r="BG750" s="94"/>
      <c r="BH750" s="94"/>
      <c r="BI750" s="217"/>
      <c r="BJ750" s="94"/>
      <c r="BK750" s="217"/>
      <c r="BL750" s="217"/>
      <c r="BQ750" s="96"/>
      <c r="BR750" s="96"/>
      <c r="BS750" s="96"/>
      <c r="BT750" s="96"/>
      <c r="BV750" s="96"/>
      <c r="BW750" s="96"/>
    </row>
    <row r="751" spans="2:75" x14ac:dyDescent="0.2">
      <c r="B751" s="101"/>
      <c r="I751" s="101"/>
      <c r="L751" s="101"/>
      <c r="M751" s="105"/>
      <c r="N751" s="256"/>
      <c r="O751" s="256"/>
      <c r="P751" s="256"/>
      <c r="Q751" s="256"/>
      <c r="R751" s="219"/>
      <c r="S751" s="219"/>
      <c r="T751" s="219"/>
      <c r="U751" s="219"/>
      <c r="V751" s="217"/>
      <c r="X751" s="106"/>
      <c r="Y751" s="217"/>
      <c r="Z751" s="217"/>
      <c r="AA751" s="217"/>
      <c r="AB751" s="94"/>
      <c r="AC751" s="217"/>
      <c r="AD751" s="217"/>
      <c r="AE751" s="217"/>
      <c r="AF751" s="217"/>
      <c r="AG751" s="217"/>
      <c r="AH751" s="217"/>
      <c r="AI751" s="94"/>
      <c r="AJ751" s="217"/>
      <c r="AK751" s="217"/>
      <c r="AL751" s="217"/>
      <c r="AM751" s="217"/>
      <c r="AN751" s="217"/>
      <c r="AO751" s="94"/>
      <c r="AP751" s="217"/>
      <c r="AQ751" s="217"/>
      <c r="AR751" s="217"/>
      <c r="AU751" s="217"/>
      <c r="AW751" s="217"/>
      <c r="AX751" s="217"/>
      <c r="BE751" s="94"/>
      <c r="BF751" s="217"/>
      <c r="BG751" s="94"/>
      <c r="BH751" s="94"/>
      <c r="BI751" s="217"/>
      <c r="BJ751" s="94"/>
      <c r="BK751" s="217"/>
      <c r="BL751" s="217"/>
      <c r="BQ751" s="96"/>
      <c r="BR751" s="96"/>
      <c r="BS751" s="96"/>
      <c r="BT751" s="96"/>
      <c r="BV751" s="96"/>
      <c r="BW751" s="96"/>
    </row>
    <row r="752" spans="2:75" x14ac:dyDescent="0.2">
      <c r="B752" s="101"/>
      <c r="I752" s="101"/>
      <c r="L752" s="101"/>
      <c r="M752" s="105"/>
      <c r="N752" s="256"/>
      <c r="O752" s="256"/>
      <c r="P752" s="256"/>
      <c r="Q752" s="256"/>
      <c r="R752" s="219"/>
      <c r="S752" s="219"/>
      <c r="T752" s="219"/>
      <c r="U752" s="219"/>
      <c r="V752" s="217"/>
      <c r="X752" s="106"/>
      <c r="Y752" s="217"/>
      <c r="Z752" s="217"/>
      <c r="AA752" s="217"/>
      <c r="AB752" s="94"/>
      <c r="AC752" s="217"/>
      <c r="AD752" s="217"/>
      <c r="AE752" s="217"/>
      <c r="AF752" s="217"/>
      <c r="AG752" s="217"/>
      <c r="AH752" s="217"/>
      <c r="AI752" s="94"/>
      <c r="AJ752" s="217"/>
      <c r="AK752" s="217"/>
      <c r="AL752" s="217"/>
      <c r="AM752" s="217"/>
      <c r="AN752" s="217"/>
      <c r="AO752" s="94"/>
      <c r="AP752" s="217"/>
      <c r="AQ752" s="217"/>
      <c r="AR752" s="217"/>
      <c r="AU752" s="217"/>
      <c r="AW752" s="217"/>
      <c r="AX752" s="217"/>
      <c r="BE752" s="94"/>
      <c r="BF752" s="217"/>
      <c r="BG752" s="94"/>
      <c r="BH752" s="94"/>
      <c r="BI752" s="217"/>
      <c r="BJ752" s="94"/>
      <c r="BK752" s="217"/>
      <c r="BL752" s="217"/>
      <c r="BQ752" s="96"/>
      <c r="BR752" s="96"/>
      <c r="BS752" s="96"/>
      <c r="BT752" s="96"/>
      <c r="BV752" s="96"/>
      <c r="BW752" s="96"/>
    </row>
    <row r="753" spans="2:75" x14ac:dyDescent="0.2">
      <c r="B753" s="101"/>
      <c r="I753" s="101"/>
      <c r="L753" s="101"/>
      <c r="M753" s="105"/>
      <c r="N753" s="256"/>
      <c r="O753" s="256"/>
      <c r="P753" s="256"/>
      <c r="Q753" s="256"/>
      <c r="R753" s="219"/>
      <c r="S753" s="219"/>
      <c r="T753" s="219"/>
      <c r="U753" s="219"/>
      <c r="V753" s="217"/>
      <c r="X753" s="106"/>
      <c r="Y753" s="217"/>
      <c r="Z753" s="217"/>
      <c r="AA753" s="217"/>
      <c r="AB753" s="94"/>
      <c r="AC753" s="217"/>
      <c r="AD753" s="217"/>
      <c r="AE753" s="217"/>
      <c r="AF753" s="217"/>
      <c r="AG753" s="217"/>
      <c r="AH753" s="217"/>
      <c r="AI753" s="94"/>
      <c r="AJ753" s="217"/>
      <c r="AK753" s="217"/>
      <c r="AL753" s="217"/>
      <c r="AM753" s="217"/>
      <c r="AN753" s="217"/>
      <c r="AO753" s="94"/>
      <c r="AP753" s="217"/>
      <c r="AQ753" s="217"/>
      <c r="AR753" s="217"/>
      <c r="AU753" s="217"/>
      <c r="AW753" s="217"/>
      <c r="AX753" s="217"/>
      <c r="BE753" s="94"/>
      <c r="BF753" s="217"/>
      <c r="BG753" s="94"/>
      <c r="BH753" s="94"/>
      <c r="BI753" s="217"/>
      <c r="BJ753" s="94"/>
      <c r="BK753" s="217"/>
      <c r="BL753" s="217"/>
      <c r="BQ753" s="96"/>
      <c r="BR753" s="96"/>
      <c r="BS753" s="96"/>
      <c r="BT753" s="96"/>
      <c r="BV753" s="96"/>
      <c r="BW753" s="96"/>
    </row>
    <row r="754" spans="2:75" x14ac:dyDescent="0.2">
      <c r="B754" s="101"/>
      <c r="I754" s="101"/>
      <c r="L754" s="101"/>
      <c r="M754" s="105"/>
      <c r="N754" s="256"/>
      <c r="O754" s="256"/>
      <c r="P754" s="256"/>
      <c r="Q754" s="256"/>
      <c r="R754" s="219"/>
      <c r="S754" s="219"/>
      <c r="T754" s="219"/>
      <c r="U754" s="219"/>
      <c r="V754" s="217"/>
      <c r="X754" s="106"/>
      <c r="Y754" s="217"/>
      <c r="Z754" s="217"/>
      <c r="AA754" s="217"/>
      <c r="AB754" s="94"/>
      <c r="AC754" s="217"/>
      <c r="AD754" s="217"/>
      <c r="AE754" s="217"/>
      <c r="AF754" s="217"/>
      <c r="AG754" s="217"/>
      <c r="AH754" s="217"/>
      <c r="AI754" s="94"/>
      <c r="AJ754" s="217"/>
      <c r="AK754" s="217"/>
      <c r="AL754" s="217"/>
      <c r="AM754" s="217"/>
      <c r="AN754" s="217"/>
      <c r="AO754" s="94"/>
      <c r="AP754" s="217"/>
      <c r="AQ754" s="217"/>
      <c r="AR754" s="217"/>
      <c r="AU754" s="217"/>
      <c r="AW754" s="217"/>
      <c r="AX754" s="217"/>
      <c r="BE754" s="94"/>
      <c r="BF754" s="217"/>
      <c r="BG754" s="94"/>
      <c r="BH754" s="94"/>
      <c r="BI754" s="217"/>
      <c r="BJ754" s="94"/>
      <c r="BK754" s="217"/>
      <c r="BL754" s="217"/>
      <c r="BQ754" s="96"/>
      <c r="BR754" s="96"/>
      <c r="BS754" s="96"/>
      <c r="BT754" s="96"/>
      <c r="BV754" s="96"/>
      <c r="BW754" s="96"/>
    </row>
    <row r="755" spans="2:75" x14ac:dyDescent="0.2">
      <c r="B755" s="101"/>
      <c r="I755" s="101"/>
      <c r="L755" s="101"/>
      <c r="M755" s="105"/>
      <c r="N755" s="256"/>
      <c r="O755" s="256"/>
      <c r="P755" s="256"/>
      <c r="Q755" s="256"/>
      <c r="R755" s="219"/>
      <c r="S755" s="219"/>
      <c r="T755" s="219"/>
      <c r="U755" s="219"/>
      <c r="V755" s="217"/>
      <c r="X755" s="106"/>
      <c r="Y755" s="217"/>
      <c r="Z755" s="217"/>
      <c r="AA755" s="217"/>
      <c r="AB755" s="94"/>
      <c r="AC755" s="217"/>
      <c r="AD755" s="217"/>
      <c r="AE755" s="217"/>
      <c r="AF755" s="217"/>
      <c r="AG755" s="217"/>
      <c r="AH755" s="217"/>
      <c r="AI755" s="94"/>
      <c r="AJ755" s="217"/>
      <c r="AK755" s="217"/>
      <c r="AL755" s="217"/>
      <c r="AM755" s="217"/>
      <c r="AN755" s="217"/>
      <c r="AO755" s="94"/>
      <c r="AP755" s="217"/>
      <c r="AQ755" s="217"/>
      <c r="AR755" s="217"/>
      <c r="AU755" s="217"/>
      <c r="AW755" s="217"/>
      <c r="AX755" s="217"/>
      <c r="BE755" s="94"/>
      <c r="BF755" s="217"/>
      <c r="BG755" s="94"/>
      <c r="BH755" s="94"/>
      <c r="BI755" s="217"/>
      <c r="BJ755" s="94"/>
      <c r="BK755" s="217"/>
      <c r="BL755" s="217"/>
      <c r="BQ755" s="96"/>
      <c r="BR755" s="96"/>
      <c r="BS755" s="96"/>
      <c r="BT755" s="96"/>
      <c r="BV755" s="96"/>
      <c r="BW755" s="96"/>
    </row>
    <row r="756" spans="2:75" x14ac:dyDescent="0.2">
      <c r="B756" s="101"/>
      <c r="I756" s="101"/>
      <c r="L756" s="101"/>
      <c r="M756" s="105"/>
      <c r="N756" s="256"/>
      <c r="O756" s="256"/>
      <c r="P756" s="256"/>
      <c r="Q756" s="256"/>
      <c r="R756" s="219"/>
      <c r="S756" s="219"/>
      <c r="T756" s="219"/>
      <c r="U756" s="219"/>
      <c r="V756" s="217"/>
      <c r="X756" s="106"/>
      <c r="Y756" s="217"/>
      <c r="Z756" s="217"/>
      <c r="AA756" s="217"/>
      <c r="AB756" s="94"/>
      <c r="AC756" s="217"/>
      <c r="AD756" s="217"/>
      <c r="AE756" s="217"/>
      <c r="AF756" s="217"/>
      <c r="AG756" s="217"/>
      <c r="AH756" s="217"/>
      <c r="AI756" s="94"/>
      <c r="AJ756" s="217"/>
      <c r="AK756" s="217"/>
      <c r="AL756" s="217"/>
      <c r="AM756" s="217"/>
      <c r="AN756" s="217"/>
      <c r="AO756" s="94"/>
      <c r="AP756" s="217"/>
      <c r="AQ756" s="217"/>
      <c r="AR756" s="217"/>
      <c r="AU756" s="217"/>
      <c r="AW756" s="217"/>
      <c r="AX756" s="217"/>
      <c r="BE756" s="94"/>
      <c r="BF756" s="217"/>
      <c r="BG756" s="94"/>
      <c r="BH756" s="94"/>
      <c r="BI756" s="217"/>
      <c r="BJ756" s="94"/>
      <c r="BK756" s="217"/>
      <c r="BL756" s="217"/>
      <c r="BQ756" s="96"/>
      <c r="BR756" s="96"/>
      <c r="BS756" s="96"/>
      <c r="BT756" s="96"/>
      <c r="BV756" s="96"/>
      <c r="BW756" s="96"/>
    </row>
    <row r="757" spans="2:75" x14ac:dyDescent="0.2">
      <c r="B757" s="101"/>
      <c r="I757" s="101"/>
      <c r="L757" s="101"/>
      <c r="M757" s="105"/>
      <c r="N757" s="256"/>
      <c r="O757" s="256"/>
      <c r="P757" s="256"/>
      <c r="Q757" s="256"/>
      <c r="R757" s="219"/>
      <c r="S757" s="219"/>
      <c r="T757" s="219"/>
      <c r="U757" s="219"/>
      <c r="V757" s="217"/>
      <c r="X757" s="106"/>
      <c r="Y757" s="217"/>
      <c r="Z757" s="217"/>
      <c r="AA757" s="217"/>
      <c r="AB757" s="94"/>
      <c r="AC757" s="217"/>
      <c r="AD757" s="217"/>
      <c r="AE757" s="217"/>
      <c r="AF757" s="217"/>
      <c r="AG757" s="217"/>
      <c r="AH757" s="217"/>
      <c r="AI757" s="94"/>
      <c r="AJ757" s="217"/>
      <c r="AK757" s="217"/>
      <c r="AL757" s="217"/>
      <c r="AM757" s="217"/>
      <c r="AN757" s="217"/>
      <c r="AO757" s="94"/>
      <c r="AP757" s="217"/>
      <c r="AQ757" s="217"/>
      <c r="AR757" s="217"/>
      <c r="AU757" s="217"/>
      <c r="AW757" s="217"/>
      <c r="AX757" s="217"/>
      <c r="BE757" s="94"/>
      <c r="BF757" s="217"/>
      <c r="BG757" s="94"/>
      <c r="BH757" s="94"/>
      <c r="BI757" s="217"/>
      <c r="BJ757" s="94"/>
      <c r="BK757" s="217"/>
      <c r="BL757" s="217"/>
      <c r="BQ757" s="96"/>
      <c r="BR757" s="96"/>
      <c r="BS757" s="96"/>
      <c r="BT757" s="96"/>
      <c r="BV757" s="96"/>
      <c r="BW757" s="96"/>
    </row>
    <row r="758" spans="2:75" x14ac:dyDescent="0.2">
      <c r="B758" s="101"/>
      <c r="I758" s="101"/>
      <c r="L758" s="101"/>
      <c r="M758" s="105"/>
      <c r="N758" s="256"/>
      <c r="O758" s="256"/>
      <c r="P758" s="256"/>
      <c r="Q758" s="256"/>
      <c r="R758" s="219"/>
      <c r="S758" s="219"/>
      <c r="T758" s="219"/>
      <c r="U758" s="219"/>
      <c r="V758" s="217"/>
      <c r="X758" s="106"/>
      <c r="Y758" s="217"/>
      <c r="Z758" s="217"/>
      <c r="AA758" s="217"/>
      <c r="AB758" s="94"/>
      <c r="AC758" s="217"/>
      <c r="AD758" s="217"/>
      <c r="AE758" s="217"/>
      <c r="AF758" s="217"/>
      <c r="AG758" s="217"/>
      <c r="AH758" s="217"/>
      <c r="AI758" s="94"/>
      <c r="AJ758" s="217"/>
      <c r="AK758" s="217"/>
      <c r="AL758" s="217"/>
      <c r="AM758" s="217"/>
      <c r="AN758" s="217"/>
      <c r="AO758" s="94"/>
      <c r="AP758" s="217"/>
      <c r="AQ758" s="217"/>
      <c r="AR758" s="217"/>
      <c r="AU758" s="217"/>
      <c r="AW758" s="217"/>
      <c r="AX758" s="217"/>
      <c r="BE758" s="94"/>
      <c r="BF758" s="217"/>
      <c r="BG758" s="94"/>
      <c r="BH758" s="94"/>
      <c r="BI758" s="217"/>
      <c r="BJ758" s="94"/>
      <c r="BK758" s="217"/>
      <c r="BL758" s="217"/>
      <c r="BQ758" s="96"/>
      <c r="BR758" s="96"/>
      <c r="BS758" s="96"/>
      <c r="BT758" s="96"/>
      <c r="BV758" s="96"/>
      <c r="BW758" s="96"/>
    </row>
    <row r="759" spans="2:75" x14ac:dyDescent="0.2">
      <c r="B759" s="101"/>
      <c r="I759" s="101"/>
      <c r="L759" s="101"/>
      <c r="M759" s="105"/>
      <c r="N759" s="256"/>
      <c r="O759" s="256"/>
      <c r="P759" s="256"/>
      <c r="Q759" s="256"/>
      <c r="R759" s="219"/>
      <c r="S759" s="219"/>
      <c r="T759" s="219"/>
      <c r="U759" s="219"/>
      <c r="V759" s="217"/>
      <c r="X759" s="106"/>
      <c r="Y759" s="217"/>
      <c r="Z759" s="217"/>
      <c r="AA759" s="217"/>
      <c r="AB759" s="94"/>
      <c r="AC759" s="217"/>
      <c r="AD759" s="217"/>
      <c r="AE759" s="217"/>
      <c r="AF759" s="217"/>
      <c r="AG759" s="217"/>
      <c r="AH759" s="217"/>
      <c r="AI759" s="94"/>
      <c r="AJ759" s="217"/>
      <c r="AK759" s="217"/>
      <c r="AL759" s="217"/>
      <c r="AM759" s="217"/>
      <c r="AN759" s="217"/>
      <c r="AO759" s="94"/>
      <c r="AP759" s="217"/>
      <c r="AQ759" s="217"/>
      <c r="AR759" s="217"/>
      <c r="AU759" s="217"/>
      <c r="AW759" s="217"/>
      <c r="AX759" s="217"/>
      <c r="BE759" s="94"/>
      <c r="BF759" s="217"/>
      <c r="BG759" s="94"/>
      <c r="BH759" s="94"/>
      <c r="BI759" s="217"/>
      <c r="BJ759" s="94"/>
      <c r="BK759" s="217"/>
      <c r="BL759" s="217"/>
      <c r="BQ759" s="96"/>
      <c r="BR759" s="96"/>
      <c r="BS759" s="96"/>
      <c r="BT759" s="96"/>
      <c r="BV759" s="96"/>
      <c r="BW759" s="96"/>
    </row>
    <row r="760" spans="2:75" x14ac:dyDescent="0.2">
      <c r="B760" s="101"/>
      <c r="I760" s="101"/>
      <c r="L760" s="101"/>
      <c r="M760" s="105"/>
      <c r="N760" s="256"/>
      <c r="O760" s="256"/>
      <c r="P760" s="256"/>
      <c r="Q760" s="256"/>
      <c r="R760" s="219"/>
      <c r="S760" s="219"/>
      <c r="T760" s="219"/>
      <c r="U760" s="219"/>
      <c r="V760" s="217"/>
      <c r="X760" s="106"/>
      <c r="Y760" s="217"/>
      <c r="Z760" s="217"/>
      <c r="AA760" s="217"/>
      <c r="AB760" s="94"/>
      <c r="AC760" s="217"/>
      <c r="AD760" s="217"/>
      <c r="AE760" s="217"/>
      <c r="AF760" s="217"/>
      <c r="AG760" s="217"/>
      <c r="AH760" s="217"/>
      <c r="AI760" s="94"/>
      <c r="AJ760" s="217"/>
      <c r="AK760" s="217"/>
      <c r="AL760" s="217"/>
      <c r="AM760" s="217"/>
      <c r="AN760" s="217"/>
      <c r="AO760" s="94"/>
      <c r="AP760" s="217"/>
      <c r="AQ760" s="217"/>
      <c r="AR760" s="217"/>
      <c r="AU760" s="217"/>
      <c r="AW760" s="217"/>
      <c r="AX760" s="217"/>
      <c r="BE760" s="94"/>
      <c r="BF760" s="217"/>
      <c r="BG760" s="94"/>
      <c r="BH760" s="94"/>
      <c r="BI760" s="217"/>
      <c r="BJ760" s="94"/>
      <c r="BK760" s="217"/>
      <c r="BL760" s="217"/>
      <c r="BQ760" s="96"/>
      <c r="BR760" s="96"/>
      <c r="BS760" s="96"/>
      <c r="BT760" s="96"/>
      <c r="BV760" s="96"/>
      <c r="BW760" s="96"/>
    </row>
    <row r="761" spans="2:75" x14ac:dyDescent="0.2">
      <c r="B761" s="101"/>
      <c r="I761" s="101"/>
      <c r="L761" s="101"/>
      <c r="M761" s="105"/>
      <c r="N761" s="256"/>
      <c r="O761" s="256"/>
      <c r="P761" s="256"/>
      <c r="Q761" s="256"/>
      <c r="R761" s="219"/>
      <c r="S761" s="219"/>
      <c r="T761" s="219"/>
      <c r="U761" s="219"/>
      <c r="V761" s="217"/>
      <c r="X761" s="106"/>
      <c r="Y761" s="217"/>
      <c r="Z761" s="217"/>
      <c r="AA761" s="217"/>
      <c r="AB761" s="94"/>
      <c r="AC761" s="217"/>
      <c r="AD761" s="217"/>
      <c r="AE761" s="217"/>
      <c r="AF761" s="217"/>
      <c r="AG761" s="217"/>
      <c r="AH761" s="217"/>
      <c r="AI761" s="94"/>
      <c r="AJ761" s="217"/>
      <c r="AK761" s="217"/>
      <c r="AL761" s="217"/>
      <c r="AM761" s="217"/>
      <c r="AN761" s="217"/>
      <c r="AO761" s="94"/>
      <c r="AP761" s="217"/>
      <c r="AQ761" s="217"/>
      <c r="AR761" s="217"/>
      <c r="AU761" s="217"/>
      <c r="AW761" s="217"/>
      <c r="AX761" s="217"/>
      <c r="BE761" s="94"/>
      <c r="BF761" s="217"/>
      <c r="BG761" s="94"/>
      <c r="BH761" s="94"/>
      <c r="BI761" s="217"/>
      <c r="BJ761" s="94"/>
      <c r="BK761" s="217"/>
      <c r="BL761" s="217"/>
      <c r="BQ761" s="96"/>
      <c r="BR761" s="96"/>
      <c r="BS761" s="96"/>
      <c r="BT761" s="96"/>
      <c r="BV761" s="96"/>
      <c r="BW761" s="96"/>
    </row>
    <row r="762" spans="2:75" x14ac:dyDescent="0.2">
      <c r="B762" s="101"/>
      <c r="I762" s="101"/>
      <c r="L762" s="101"/>
      <c r="M762" s="105"/>
      <c r="N762" s="256"/>
      <c r="O762" s="256"/>
      <c r="P762" s="256"/>
      <c r="Q762" s="256"/>
      <c r="R762" s="219"/>
      <c r="S762" s="219"/>
      <c r="T762" s="219"/>
      <c r="U762" s="219"/>
      <c r="V762" s="217"/>
      <c r="X762" s="106"/>
      <c r="Y762" s="217"/>
      <c r="Z762" s="217"/>
      <c r="AA762" s="217"/>
      <c r="AB762" s="94"/>
      <c r="AC762" s="217"/>
      <c r="AD762" s="217"/>
      <c r="AE762" s="217"/>
      <c r="AF762" s="217"/>
      <c r="AG762" s="217"/>
      <c r="AH762" s="217"/>
      <c r="AI762" s="94"/>
      <c r="AJ762" s="217"/>
      <c r="AK762" s="217"/>
      <c r="AL762" s="217"/>
      <c r="AM762" s="217"/>
      <c r="AN762" s="217"/>
      <c r="AO762" s="94"/>
      <c r="AP762" s="217"/>
      <c r="AQ762" s="217"/>
      <c r="AR762" s="217"/>
      <c r="AU762" s="217"/>
      <c r="AW762" s="217"/>
      <c r="AX762" s="217"/>
      <c r="BE762" s="94"/>
      <c r="BF762" s="217"/>
      <c r="BG762" s="94"/>
      <c r="BH762" s="94"/>
      <c r="BI762" s="217"/>
      <c r="BJ762" s="94"/>
      <c r="BK762" s="217"/>
      <c r="BL762" s="217"/>
      <c r="BQ762" s="96"/>
      <c r="BR762" s="96"/>
      <c r="BS762" s="96"/>
      <c r="BT762" s="96"/>
      <c r="BV762" s="96"/>
      <c r="BW762" s="96"/>
    </row>
    <row r="763" spans="2:75" x14ac:dyDescent="0.2">
      <c r="B763" s="101"/>
      <c r="I763" s="101"/>
      <c r="L763" s="101"/>
      <c r="M763" s="105"/>
      <c r="N763" s="256"/>
      <c r="O763" s="256"/>
      <c r="P763" s="256"/>
      <c r="Q763" s="256"/>
      <c r="R763" s="219"/>
      <c r="S763" s="219"/>
      <c r="T763" s="219"/>
      <c r="U763" s="219"/>
      <c r="V763" s="217"/>
      <c r="X763" s="106"/>
      <c r="Y763" s="217"/>
      <c r="Z763" s="217"/>
      <c r="AA763" s="217"/>
      <c r="AB763" s="94"/>
      <c r="AC763" s="217"/>
      <c r="AD763" s="217"/>
      <c r="AE763" s="217"/>
      <c r="AF763" s="217"/>
      <c r="AG763" s="217"/>
      <c r="AH763" s="217"/>
      <c r="AI763" s="94"/>
      <c r="AJ763" s="217"/>
      <c r="AK763" s="217"/>
      <c r="AL763" s="217"/>
      <c r="AM763" s="217"/>
      <c r="AN763" s="217"/>
      <c r="AO763" s="94"/>
      <c r="AP763" s="217"/>
      <c r="AQ763" s="217"/>
      <c r="AR763" s="217"/>
      <c r="AU763" s="217"/>
      <c r="AW763" s="217"/>
      <c r="AX763" s="217"/>
      <c r="BE763" s="94"/>
      <c r="BF763" s="217"/>
      <c r="BG763" s="94"/>
      <c r="BH763" s="94"/>
      <c r="BI763" s="217"/>
      <c r="BJ763" s="94"/>
      <c r="BK763" s="217"/>
      <c r="BL763" s="217"/>
      <c r="BQ763" s="96"/>
      <c r="BR763" s="96"/>
      <c r="BS763" s="96"/>
      <c r="BT763" s="96"/>
      <c r="BV763" s="96"/>
      <c r="BW763" s="96"/>
    </row>
    <row r="764" spans="2:75" x14ac:dyDescent="0.2">
      <c r="B764" s="101"/>
      <c r="I764" s="101"/>
      <c r="L764" s="101"/>
      <c r="M764" s="105"/>
      <c r="N764" s="256"/>
      <c r="O764" s="256"/>
      <c r="P764" s="256"/>
      <c r="Q764" s="256"/>
      <c r="R764" s="219"/>
      <c r="S764" s="219"/>
      <c r="T764" s="219"/>
      <c r="U764" s="219"/>
      <c r="V764" s="217"/>
      <c r="X764" s="106"/>
      <c r="Y764" s="217"/>
      <c r="Z764" s="217"/>
      <c r="AA764" s="217"/>
      <c r="AB764" s="94"/>
      <c r="AC764" s="217"/>
      <c r="AD764" s="217"/>
      <c r="AE764" s="217"/>
      <c r="AF764" s="217"/>
      <c r="AG764" s="217"/>
      <c r="AH764" s="217"/>
      <c r="AI764" s="94"/>
      <c r="AJ764" s="217"/>
      <c r="AK764" s="217"/>
      <c r="AL764" s="217"/>
      <c r="AM764" s="217"/>
      <c r="AN764" s="217"/>
      <c r="AO764" s="94"/>
      <c r="AP764" s="217"/>
      <c r="AQ764" s="217"/>
      <c r="AR764" s="217"/>
      <c r="AU764" s="217"/>
      <c r="AW764" s="217"/>
      <c r="AX764" s="217"/>
      <c r="BE764" s="94"/>
      <c r="BF764" s="217"/>
      <c r="BG764" s="94"/>
      <c r="BH764" s="94"/>
      <c r="BI764" s="217"/>
      <c r="BJ764" s="94"/>
      <c r="BK764" s="217"/>
      <c r="BL764" s="217"/>
      <c r="BQ764" s="96"/>
      <c r="BR764" s="96"/>
      <c r="BS764" s="96"/>
      <c r="BT764" s="96"/>
      <c r="BV764" s="96"/>
      <c r="BW764" s="96"/>
    </row>
    <row r="765" spans="2:75" x14ac:dyDescent="0.2">
      <c r="B765" s="101"/>
      <c r="I765" s="101"/>
      <c r="L765" s="101"/>
      <c r="M765" s="105"/>
      <c r="N765" s="256"/>
      <c r="O765" s="256"/>
      <c r="P765" s="256"/>
      <c r="Q765" s="256"/>
      <c r="R765" s="219"/>
      <c r="S765" s="219"/>
      <c r="T765" s="219"/>
      <c r="U765" s="219"/>
      <c r="V765" s="217"/>
      <c r="X765" s="106"/>
      <c r="Y765" s="217"/>
      <c r="Z765" s="217"/>
      <c r="AA765" s="217"/>
      <c r="AB765" s="94"/>
      <c r="AC765" s="217"/>
      <c r="AD765" s="217"/>
      <c r="AE765" s="217"/>
      <c r="AF765" s="217"/>
      <c r="AG765" s="217"/>
      <c r="AH765" s="217"/>
      <c r="AI765" s="94"/>
      <c r="AJ765" s="217"/>
      <c r="AK765" s="217"/>
      <c r="AL765" s="217"/>
      <c r="AM765" s="217"/>
      <c r="AN765" s="217"/>
      <c r="AO765" s="94"/>
      <c r="AP765" s="217"/>
      <c r="AQ765" s="217"/>
      <c r="AR765" s="217"/>
      <c r="AU765" s="217"/>
      <c r="AW765" s="217"/>
      <c r="AX765" s="217"/>
      <c r="BE765" s="94"/>
      <c r="BF765" s="217"/>
      <c r="BG765" s="94"/>
      <c r="BH765" s="94"/>
      <c r="BI765" s="217"/>
      <c r="BJ765" s="94"/>
      <c r="BK765" s="217"/>
      <c r="BL765" s="217"/>
      <c r="BQ765" s="96"/>
      <c r="BR765" s="96"/>
      <c r="BS765" s="96"/>
      <c r="BT765" s="96"/>
      <c r="BV765" s="96"/>
      <c r="BW765" s="96"/>
    </row>
    <row r="766" spans="2:75" x14ac:dyDescent="0.2">
      <c r="B766" s="101"/>
      <c r="I766" s="101"/>
      <c r="L766" s="101"/>
      <c r="M766" s="105"/>
      <c r="N766" s="256"/>
      <c r="O766" s="256"/>
      <c r="P766" s="256"/>
      <c r="Q766" s="256"/>
      <c r="R766" s="219"/>
      <c r="S766" s="219"/>
      <c r="T766" s="219"/>
      <c r="U766" s="219"/>
      <c r="V766" s="217"/>
      <c r="X766" s="106"/>
      <c r="Y766" s="217"/>
      <c r="Z766" s="217"/>
      <c r="AA766" s="217"/>
      <c r="AB766" s="94"/>
      <c r="AC766" s="217"/>
      <c r="AD766" s="217"/>
      <c r="AE766" s="217"/>
      <c r="AF766" s="217"/>
      <c r="AG766" s="217"/>
      <c r="AH766" s="217"/>
      <c r="AI766" s="94"/>
      <c r="AJ766" s="217"/>
      <c r="AK766" s="217"/>
      <c r="AL766" s="217"/>
      <c r="AM766" s="217"/>
      <c r="AN766" s="217"/>
      <c r="AO766" s="94"/>
      <c r="AP766" s="217"/>
      <c r="AQ766" s="217"/>
      <c r="AR766" s="217"/>
      <c r="AU766" s="217"/>
      <c r="AW766" s="217"/>
      <c r="AX766" s="217"/>
      <c r="BE766" s="94"/>
      <c r="BF766" s="217"/>
      <c r="BG766" s="94"/>
      <c r="BH766" s="94"/>
      <c r="BI766" s="217"/>
      <c r="BJ766" s="94"/>
      <c r="BK766" s="217"/>
      <c r="BL766" s="217"/>
      <c r="BQ766" s="96"/>
      <c r="BR766" s="96"/>
      <c r="BS766" s="96"/>
      <c r="BT766" s="96"/>
      <c r="BV766" s="96"/>
      <c r="BW766" s="96"/>
    </row>
    <row r="767" spans="2:75" x14ac:dyDescent="0.2">
      <c r="B767" s="101"/>
      <c r="I767" s="101"/>
      <c r="L767" s="101"/>
      <c r="M767" s="105"/>
      <c r="N767" s="256"/>
      <c r="O767" s="256"/>
      <c r="P767" s="256"/>
      <c r="Q767" s="256"/>
      <c r="R767" s="219"/>
      <c r="S767" s="219"/>
      <c r="T767" s="219"/>
      <c r="U767" s="219"/>
      <c r="V767" s="217"/>
      <c r="X767" s="106"/>
      <c r="Y767" s="217"/>
      <c r="Z767" s="217"/>
      <c r="AA767" s="217"/>
      <c r="AB767" s="94"/>
      <c r="AC767" s="217"/>
      <c r="AD767" s="217"/>
      <c r="AE767" s="217"/>
      <c r="AF767" s="217"/>
      <c r="AG767" s="217"/>
      <c r="AH767" s="217"/>
      <c r="AI767" s="94"/>
      <c r="AJ767" s="217"/>
      <c r="AK767" s="217"/>
      <c r="AL767" s="217"/>
      <c r="AM767" s="217"/>
      <c r="AN767" s="217"/>
      <c r="AO767" s="94"/>
      <c r="AP767" s="217"/>
      <c r="AQ767" s="217"/>
      <c r="AR767" s="217"/>
      <c r="AU767" s="217"/>
      <c r="AW767" s="217"/>
      <c r="AX767" s="217"/>
      <c r="BE767" s="94"/>
      <c r="BF767" s="217"/>
      <c r="BG767" s="94"/>
      <c r="BH767" s="94"/>
      <c r="BI767" s="217"/>
      <c r="BJ767" s="94"/>
      <c r="BK767" s="217"/>
      <c r="BL767" s="217"/>
      <c r="BQ767" s="96"/>
      <c r="BR767" s="96"/>
      <c r="BS767" s="96"/>
      <c r="BT767" s="96"/>
      <c r="BV767" s="96"/>
      <c r="BW767" s="96"/>
    </row>
    <row r="768" spans="2:75" x14ac:dyDescent="0.2">
      <c r="B768" s="101"/>
      <c r="I768" s="101"/>
      <c r="L768" s="101"/>
      <c r="M768" s="105"/>
      <c r="N768" s="256"/>
      <c r="O768" s="256"/>
      <c r="P768" s="256"/>
      <c r="Q768" s="256"/>
      <c r="R768" s="219"/>
      <c r="S768" s="219"/>
      <c r="T768" s="219"/>
      <c r="U768" s="219"/>
      <c r="V768" s="217"/>
      <c r="X768" s="106"/>
      <c r="Y768" s="217"/>
      <c r="Z768" s="217"/>
      <c r="AA768" s="217"/>
      <c r="AB768" s="94"/>
      <c r="AC768" s="217"/>
      <c r="AD768" s="217"/>
      <c r="AE768" s="217"/>
      <c r="AF768" s="217"/>
      <c r="AG768" s="217"/>
      <c r="AH768" s="217"/>
      <c r="AI768" s="94"/>
      <c r="AJ768" s="217"/>
      <c r="AK768" s="217"/>
      <c r="AL768" s="217"/>
      <c r="AM768" s="217"/>
      <c r="AN768" s="217"/>
      <c r="AO768" s="94"/>
      <c r="AP768" s="217"/>
      <c r="AQ768" s="217"/>
      <c r="AR768" s="217"/>
      <c r="AU768" s="217"/>
      <c r="AW768" s="217"/>
      <c r="AX768" s="217"/>
      <c r="BE768" s="94"/>
      <c r="BF768" s="217"/>
      <c r="BG768" s="94"/>
      <c r="BH768" s="94"/>
      <c r="BI768" s="217"/>
      <c r="BJ768" s="94"/>
      <c r="BK768" s="217"/>
      <c r="BL768" s="217"/>
      <c r="BQ768" s="96"/>
      <c r="BR768" s="96"/>
      <c r="BS768" s="96"/>
      <c r="BT768" s="96"/>
      <c r="BV768" s="96"/>
      <c r="BW768" s="96"/>
    </row>
    <row r="769" spans="2:75" x14ac:dyDescent="0.2">
      <c r="B769" s="101"/>
      <c r="I769" s="101"/>
      <c r="L769" s="101"/>
      <c r="M769" s="105"/>
      <c r="N769" s="256"/>
      <c r="O769" s="256"/>
      <c r="P769" s="256"/>
      <c r="Q769" s="256"/>
      <c r="R769" s="219"/>
      <c r="S769" s="219"/>
      <c r="T769" s="219"/>
      <c r="U769" s="219"/>
      <c r="V769" s="217"/>
      <c r="X769" s="106"/>
      <c r="Y769" s="217"/>
      <c r="Z769" s="217"/>
      <c r="AA769" s="217"/>
      <c r="AB769" s="94"/>
      <c r="AC769" s="217"/>
      <c r="AD769" s="217"/>
      <c r="AE769" s="217"/>
      <c r="AF769" s="217"/>
      <c r="AG769" s="217"/>
      <c r="AH769" s="217"/>
      <c r="AI769" s="94"/>
      <c r="AJ769" s="217"/>
      <c r="AK769" s="217"/>
      <c r="AL769" s="217"/>
      <c r="AM769" s="217"/>
      <c r="AN769" s="217"/>
      <c r="AO769" s="94"/>
      <c r="AP769" s="217"/>
      <c r="AQ769" s="217"/>
      <c r="AR769" s="217"/>
      <c r="AU769" s="217"/>
      <c r="AW769" s="217"/>
      <c r="AX769" s="217"/>
      <c r="BE769" s="94"/>
      <c r="BF769" s="217"/>
      <c r="BG769" s="94"/>
      <c r="BH769" s="94"/>
      <c r="BI769" s="217"/>
      <c r="BJ769" s="94"/>
      <c r="BK769" s="217"/>
      <c r="BL769" s="217"/>
      <c r="BQ769" s="96"/>
      <c r="BR769" s="96"/>
      <c r="BS769" s="96"/>
      <c r="BT769" s="96"/>
      <c r="BV769" s="96"/>
      <c r="BW769" s="96"/>
    </row>
    <row r="770" spans="2:75" x14ac:dyDescent="0.2">
      <c r="B770" s="101"/>
      <c r="I770" s="101"/>
      <c r="L770" s="101"/>
      <c r="M770" s="105"/>
      <c r="N770" s="256"/>
      <c r="O770" s="256"/>
      <c r="P770" s="256"/>
      <c r="Q770" s="256"/>
      <c r="R770" s="219"/>
      <c r="S770" s="219"/>
      <c r="T770" s="219"/>
      <c r="U770" s="219"/>
      <c r="V770" s="217"/>
      <c r="X770" s="106"/>
      <c r="Y770" s="217"/>
      <c r="Z770" s="217"/>
      <c r="AA770" s="217"/>
      <c r="AB770" s="94"/>
      <c r="AC770" s="217"/>
      <c r="AD770" s="217"/>
      <c r="AE770" s="217"/>
      <c r="AF770" s="217"/>
      <c r="AG770" s="217"/>
      <c r="AH770" s="217"/>
      <c r="AI770" s="94"/>
      <c r="AJ770" s="217"/>
      <c r="AK770" s="217"/>
      <c r="AL770" s="217"/>
      <c r="AM770" s="217"/>
      <c r="AN770" s="217"/>
      <c r="AO770" s="94"/>
      <c r="AP770" s="217"/>
      <c r="AQ770" s="217"/>
      <c r="AR770" s="217"/>
      <c r="AU770" s="217"/>
      <c r="AW770" s="217"/>
      <c r="AX770" s="217"/>
      <c r="BE770" s="94"/>
      <c r="BF770" s="217"/>
      <c r="BG770" s="94"/>
      <c r="BH770" s="94"/>
      <c r="BI770" s="217"/>
      <c r="BJ770" s="94"/>
      <c r="BK770" s="217"/>
      <c r="BL770" s="217"/>
      <c r="BQ770" s="96"/>
      <c r="BR770" s="96"/>
      <c r="BS770" s="96"/>
      <c r="BT770" s="96"/>
      <c r="BV770" s="96"/>
      <c r="BW770" s="96"/>
    </row>
    <row r="771" spans="2:75" x14ac:dyDescent="0.2">
      <c r="B771" s="101"/>
      <c r="I771" s="101"/>
      <c r="L771" s="101"/>
      <c r="M771" s="105"/>
      <c r="N771" s="256"/>
      <c r="O771" s="256"/>
      <c r="P771" s="256"/>
      <c r="Q771" s="256"/>
      <c r="R771" s="219"/>
      <c r="S771" s="219"/>
      <c r="T771" s="219"/>
      <c r="U771" s="219"/>
      <c r="V771" s="217"/>
      <c r="X771" s="106"/>
      <c r="Y771" s="217"/>
      <c r="Z771" s="217"/>
      <c r="AA771" s="217"/>
      <c r="AB771" s="94"/>
      <c r="AC771" s="217"/>
      <c r="AD771" s="217"/>
      <c r="AE771" s="217"/>
      <c r="AF771" s="217"/>
      <c r="AG771" s="217"/>
      <c r="AH771" s="217"/>
      <c r="AI771" s="94"/>
      <c r="AJ771" s="217"/>
      <c r="AK771" s="217"/>
      <c r="AL771" s="217"/>
      <c r="AM771" s="217"/>
      <c r="AN771" s="217"/>
      <c r="AO771" s="94"/>
      <c r="AP771" s="217"/>
      <c r="AQ771" s="217"/>
      <c r="AR771" s="217"/>
      <c r="AU771" s="217"/>
      <c r="AW771" s="217"/>
      <c r="AX771" s="217"/>
      <c r="BE771" s="94"/>
      <c r="BF771" s="217"/>
      <c r="BG771" s="94"/>
      <c r="BH771" s="94"/>
      <c r="BI771" s="217"/>
      <c r="BJ771" s="94"/>
      <c r="BK771" s="217"/>
      <c r="BL771" s="217"/>
      <c r="BQ771" s="96"/>
      <c r="BR771" s="96"/>
      <c r="BS771" s="96"/>
      <c r="BT771" s="96"/>
      <c r="BV771" s="96"/>
      <c r="BW771" s="96"/>
    </row>
    <row r="772" spans="2:75" x14ac:dyDescent="0.2">
      <c r="B772" s="101"/>
      <c r="I772" s="101"/>
      <c r="L772" s="101"/>
      <c r="M772" s="105"/>
      <c r="N772" s="256"/>
      <c r="O772" s="256"/>
      <c r="P772" s="256"/>
      <c r="Q772" s="256"/>
      <c r="R772" s="219"/>
      <c r="S772" s="219"/>
      <c r="T772" s="219"/>
      <c r="U772" s="219"/>
      <c r="V772" s="217"/>
      <c r="X772" s="106"/>
      <c r="Y772" s="217"/>
      <c r="Z772" s="217"/>
      <c r="AA772" s="217"/>
      <c r="AB772" s="94"/>
      <c r="AC772" s="217"/>
      <c r="AD772" s="217"/>
      <c r="AE772" s="217"/>
      <c r="AF772" s="217"/>
      <c r="AG772" s="217"/>
      <c r="AH772" s="217"/>
      <c r="AI772" s="94"/>
      <c r="AJ772" s="217"/>
      <c r="AK772" s="217"/>
      <c r="AL772" s="217"/>
      <c r="AM772" s="217"/>
      <c r="AN772" s="217"/>
      <c r="AO772" s="94"/>
      <c r="AP772" s="217"/>
      <c r="AQ772" s="217"/>
      <c r="AR772" s="217"/>
      <c r="AU772" s="217"/>
      <c r="AW772" s="217"/>
      <c r="AX772" s="217"/>
      <c r="BE772" s="94"/>
      <c r="BF772" s="217"/>
      <c r="BG772" s="94"/>
      <c r="BH772" s="94"/>
      <c r="BI772" s="217"/>
      <c r="BJ772" s="94"/>
      <c r="BK772" s="217"/>
      <c r="BL772" s="217"/>
      <c r="BQ772" s="96"/>
      <c r="BR772" s="96"/>
      <c r="BS772" s="96"/>
      <c r="BT772" s="96"/>
      <c r="BV772" s="96"/>
      <c r="BW772" s="96"/>
    </row>
    <row r="773" spans="2:75" x14ac:dyDescent="0.2">
      <c r="B773" s="101"/>
      <c r="I773" s="101"/>
      <c r="L773" s="101"/>
      <c r="M773" s="105"/>
      <c r="N773" s="256"/>
      <c r="O773" s="256"/>
      <c r="P773" s="256"/>
      <c r="Q773" s="256"/>
      <c r="R773" s="219"/>
      <c r="S773" s="219"/>
      <c r="T773" s="219"/>
      <c r="U773" s="219"/>
      <c r="V773" s="217"/>
      <c r="X773" s="106"/>
      <c r="Y773" s="217"/>
      <c r="Z773" s="217"/>
      <c r="AA773" s="217"/>
      <c r="AB773" s="94"/>
      <c r="AC773" s="217"/>
      <c r="AD773" s="217"/>
      <c r="AE773" s="217"/>
      <c r="AF773" s="217"/>
      <c r="AG773" s="217"/>
      <c r="AH773" s="217"/>
      <c r="AI773" s="94"/>
      <c r="AJ773" s="217"/>
      <c r="AK773" s="217"/>
      <c r="AL773" s="217"/>
      <c r="AM773" s="217"/>
      <c r="AN773" s="217"/>
      <c r="AO773" s="94"/>
      <c r="AP773" s="217"/>
      <c r="AQ773" s="217"/>
      <c r="AR773" s="217"/>
      <c r="AU773" s="217"/>
      <c r="AW773" s="217"/>
      <c r="AX773" s="217"/>
      <c r="BE773" s="94"/>
      <c r="BF773" s="217"/>
      <c r="BG773" s="94"/>
      <c r="BH773" s="94"/>
      <c r="BI773" s="217"/>
      <c r="BJ773" s="94"/>
      <c r="BK773" s="217"/>
      <c r="BL773" s="217"/>
      <c r="BQ773" s="96"/>
      <c r="BR773" s="96"/>
      <c r="BS773" s="96"/>
      <c r="BT773" s="96"/>
      <c r="BV773" s="96"/>
      <c r="BW773" s="96"/>
    </row>
    <row r="774" spans="2:75" x14ac:dyDescent="0.2">
      <c r="B774" s="101"/>
      <c r="I774" s="101"/>
      <c r="L774" s="101"/>
      <c r="M774" s="105"/>
      <c r="N774" s="256"/>
      <c r="O774" s="256"/>
      <c r="P774" s="256"/>
      <c r="Q774" s="256"/>
      <c r="R774" s="219"/>
      <c r="S774" s="219"/>
      <c r="T774" s="219"/>
      <c r="U774" s="219"/>
      <c r="V774" s="217"/>
      <c r="X774" s="106"/>
      <c r="Y774" s="217"/>
      <c r="Z774" s="217"/>
      <c r="AA774" s="217"/>
      <c r="AB774" s="94"/>
      <c r="AC774" s="217"/>
      <c r="AD774" s="217"/>
      <c r="AE774" s="217"/>
      <c r="AF774" s="217"/>
      <c r="AG774" s="217"/>
      <c r="AH774" s="217"/>
      <c r="AI774" s="94"/>
      <c r="AJ774" s="217"/>
      <c r="AK774" s="217"/>
      <c r="AL774" s="217"/>
      <c r="AM774" s="217"/>
      <c r="AN774" s="217"/>
      <c r="AO774" s="94"/>
      <c r="AP774" s="217"/>
      <c r="AQ774" s="217"/>
      <c r="AR774" s="217"/>
      <c r="AU774" s="217"/>
      <c r="AW774" s="217"/>
      <c r="AX774" s="217"/>
      <c r="BE774" s="94"/>
      <c r="BF774" s="217"/>
      <c r="BG774" s="94"/>
      <c r="BH774" s="94"/>
      <c r="BI774" s="217"/>
      <c r="BJ774" s="94"/>
      <c r="BK774" s="217"/>
      <c r="BL774" s="217"/>
      <c r="BQ774" s="96"/>
      <c r="BR774" s="96"/>
      <c r="BS774" s="96"/>
      <c r="BT774" s="96"/>
      <c r="BV774" s="96"/>
      <c r="BW774" s="96"/>
    </row>
    <row r="775" spans="2:75" x14ac:dyDescent="0.2">
      <c r="B775" s="101"/>
      <c r="I775" s="101"/>
      <c r="L775" s="101"/>
      <c r="M775" s="105"/>
      <c r="N775" s="256"/>
      <c r="O775" s="256"/>
      <c r="P775" s="256"/>
      <c r="Q775" s="256"/>
      <c r="R775" s="219"/>
      <c r="S775" s="219"/>
      <c r="T775" s="219"/>
      <c r="U775" s="219"/>
      <c r="V775" s="217"/>
      <c r="X775" s="106"/>
      <c r="Y775" s="217"/>
      <c r="Z775" s="217"/>
      <c r="AA775" s="217"/>
      <c r="AB775" s="94"/>
      <c r="AC775" s="217"/>
      <c r="AD775" s="217"/>
      <c r="AE775" s="217"/>
      <c r="AF775" s="217"/>
      <c r="AG775" s="217"/>
      <c r="AH775" s="217"/>
      <c r="AI775" s="94"/>
      <c r="AJ775" s="217"/>
      <c r="AK775" s="217"/>
      <c r="AL775" s="217"/>
      <c r="AM775" s="217"/>
      <c r="AN775" s="217"/>
      <c r="AO775" s="94"/>
      <c r="AP775" s="217"/>
      <c r="AQ775" s="217"/>
      <c r="AR775" s="217"/>
      <c r="AU775" s="217"/>
      <c r="AW775" s="217"/>
      <c r="AX775" s="217"/>
      <c r="BE775" s="94"/>
      <c r="BF775" s="217"/>
      <c r="BG775" s="94"/>
      <c r="BH775" s="94"/>
      <c r="BI775" s="217"/>
      <c r="BJ775" s="94"/>
      <c r="BK775" s="217"/>
      <c r="BL775" s="217"/>
      <c r="BQ775" s="96"/>
      <c r="BR775" s="96"/>
      <c r="BS775" s="96"/>
      <c r="BT775" s="96"/>
      <c r="BV775" s="96"/>
      <c r="BW775" s="96"/>
    </row>
    <row r="776" spans="2:75" x14ac:dyDescent="0.2">
      <c r="B776" s="101"/>
      <c r="I776" s="101"/>
      <c r="L776" s="101"/>
      <c r="M776" s="105"/>
      <c r="N776" s="256"/>
      <c r="O776" s="256"/>
      <c r="P776" s="256"/>
      <c r="Q776" s="256"/>
      <c r="R776" s="219"/>
      <c r="S776" s="219"/>
      <c r="T776" s="219"/>
      <c r="U776" s="219"/>
      <c r="V776" s="217"/>
      <c r="X776" s="106"/>
      <c r="Y776" s="217"/>
      <c r="Z776" s="217"/>
      <c r="AA776" s="217"/>
      <c r="AB776" s="94"/>
      <c r="AC776" s="217"/>
      <c r="AD776" s="217"/>
      <c r="AE776" s="217"/>
      <c r="AF776" s="217"/>
      <c r="AG776" s="217"/>
      <c r="AH776" s="217"/>
      <c r="AI776" s="94"/>
      <c r="AJ776" s="217"/>
      <c r="AK776" s="217"/>
      <c r="AL776" s="217"/>
      <c r="AM776" s="217"/>
      <c r="AN776" s="217"/>
      <c r="AO776" s="94"/>
      <c r="AP776" s="217"/>
      <c r="AQ776" s="217"/>
      <c r="AR776" s="217"/>
      <c r="AU776" s="217"/>
      <c r="AW776" s="217"/>
      <c r="AX776" s="217"/>
      <c r="BE776" s="94"/>
      <c r="BF776" s="217"/>
      <c r="BG776" s="94"/>
      <c r="BH776" s="94"/>
      <c r="BI776" s="217"/>
      <c r="BJ776" s="94"/>
      <c r="BK776" s="217"/>
      <c r="BL776" s="217"/>
      <c r="BQ776" s="96"/>
      <c r="BR776" s="96"/>
      <c r="BS776" s="96"/>
      <c r="BT776" s="96"/>
      <c r="BV776" s="96"/>
      <c r="BW776" s="96"/>
    </row>
    <row r="777" spans="2:75" x14ac:dyDescent="0.2">
      <c r="B777" s="101"/>
      <c r="I777" s="101"/>
      <c r="L777" s="101"/>
      <c r="M777" s="105"/>
      <c r="N777" s="256"/>
      <c r="O777" s="256"/>
      <c r="P777" s="256"/>
      <c r="Q777" s="256"/>
      <c r="R777" s="219"/>
      <c r="S777" s="219"/>
      <c r="T777" s="219"/>
      <c r="U777" s="219"/>
      <c r="V777" s="217"/>
      <c r="X777" s="106"/>
      <c r="Y777" s="217"/>
      <c r="Z777" s="217"/>
      <c r="AA777" s="217"/>
      <c r="AB777" s="94"/>
      <c r="AC777" s="217"/>
      <c r="AD777" s="217"/>
      <c r="AE777" s="217"/>
      <c r="AF777" s="217"/>
      <c r="AG777" s="217"/>
      <c r="AH777" s="217"/>
      <c r="AI777" s="94"/>
      <c r="AJ777" s="217"/>
      <c r="AK777" s="217"/>
      <c r="AL777" s="217"/>
      <c r="AM777" s="217"/>
      <c r="AN777" s="217"/>
      <c r="AO777" s="94"/>
      <c r="AP777" s="217"/>
      <c r="AQ777" s="217"/>
      <c r="AR777" s="217"/>
      <c r="AU777" s="217"/>
      <c r="AW777" s="217"/>
      <c r="AX777" s="217"/>
      <c r="BE777" s="94"/>
      <c r="BF777" s="217"/>
      <c r="BG777" s="94"/>
      <c r="BH777" s="94"/>
      <c r="BI777" s="217"/>
      <c r="BJ777" s="94"/>
      <c r="BK777" s="217"/>
      <c r="BL777" s="217"/>
      <c r="BQ777" s="96"/>
      <c r="BR777" s="96"/>
      <c r="BS777" s="96"/>
      <c r="BT777" s="96"/>
      <c r="BV777" s="96"/>
      <c r="BW777" s="96"/>
    </row>
    <row r="778" spans="2:75" x14ac:dyDescent="0.2">
      <c r="B778" s="101"/>
      <c r="I778" s="101"/>
      <c r="L778" s="101"/>
      <c r="M778" s="105"/>
      <c r="N778" s="256"/>
      <c r="O778" s="256"/>
      <c r="P778" s="256"/>
      <c r="Q778" s="256"/>
      <c r="R778" s="219"/>
      <c r="S778" s="219"/>
      <c r="T778" s="219"/>
      <c r="U778" s="219"/>
      <c r="V778" s="217"/>
      <c r="X778" s="106"/>
      <c r="Y778" s="217"/>
      <c r="Z778" s="217"/>
      <c r="AA778" s="217"/>
      <c r="AB778" s="94"/>
      <c r="AC778" s="217"/>
      <c r="AD778" s="217"/>
      <c r="AE778" s="217"/>
      <c r="AF778" s="217"/>
      <c r="AG778" s="217"/>
      <c r="AH778" s="217"/>
      <c r="AI778" s="94"/>
      <c r="AJ778" s="217"/>
      <c r="AK778" s="217"/>
      <c r="AL778" s="217"/>
      <c r="AM778" s="217"/>
      <c r="AN778" s="217"/>
      <c r="AO778" s="94"/>
      <c r="AP778" s="217"/>
      <c r="AQ778" s="217"/>
      <c r="AR778" s="217"/>
      <c r="AU778" s="217"/>
      <c r="AW778" s="217"/>
      <c r="AX778" s="217"/>
      <c r="BE778" s="94"/>
      <c r="BF778" s="217"/>
      <c r="BG778" s="94"/>
      <c r="BH778" s="94"/>
      <c r="BI778" s="217"/>
      <c r="BJ778" s="94"/>
      <c r="BK778" s="217"/>
      <c r="BL778" s="217"/>
      <c r="BQ778" s="96"/>
      <c r="BR778" s="96"/>
      <c r="BS778" s="96"/>
      <c r="BT778" s="96"/>
      <c r="BV778" s="96"/>
      <c r="BW778" s="96"/>
    </row>
    <row r="779" spans="2:75" x14ac:dyDescent="0.2">
      <c r="B779" s="101"/>
      <c r="I779" s="101"/>
      <c r="L779" s="101"/>
      <c r="M779" s="105"/>
      <c r="N779" s="256"/>
      <c r="O779" s="256"/>
      <c r="P779" s="256"/>
      <c r="Q779" s="256"/>
      <c r="R779" s="219"/>
      <c r="S779" s="219"/>
      <c r="T779" s="219"/>
      <c r="U779" s="219"/>
      <c r="V779" s="217"/>
      <c r="X779" s="106"/>
      <c r="Y779" s="217"/>
      <c r="Z779" s="217"/>
      <c r="AA779" s="217"/>
      <c r="AB779" s="94"/>
      <c r="AC779" s="217"/>
      <c r="AD779" s="217"/>
      <c r="AE779" s="217"/>
      <c r="AF779" s="217"/>
      <c r="AG779" s="217"/>
      <c r="AH779" s="217"/>
      <c r="AI779" s="94"/>
      <c r="AJ779" s="217"/>
      <c r="AK779" s="217"/>
      <c r="AL779" s="217"/>
      <c r="AM779" s="217"/>
      <c r="AN779" s="217"/>
      <c r="AO779" s="94"/>
      <c r="AP779" s="217"/>
      <c r="AQ779" s="217"/>
      <c r="AR779" s="217"/>
      <c r="AU779" s="217"/>
      <c r="AW779" s="217"/>
      <c r="AX779" s="217"/>
      <c r="BE779" s="94"/>
      <c r="BF779" s="217"/>
      <c r="BG779" s="94"/>
      <c r="BH779" s="94"/>
      <c r="BI779" s="217"/>
      <c r="BJ779" s="94"/>
      <c r="BK779" s="217"/>
      <c r="BL779" s="217"/>
      <c r="BQ779" s="96"/>
      <c r="BR779" s="96"/>
      <c r="BS779" s="96"/>
      <c r="BT779" s="96"/>
      <c r="BV779" s="96"/>
      <c r="BW779" s="96"/>
    </row>
    <row r="780" spans="2:75" x14ac:dyDescent="0.2">
      <c r="B780" s="101"/>
      <c r="I780" s="101"/>
      <c r="L780" s="101"/>
      <c r="M780" s="105"/>
      <c r="N780" s="256"/>
      <c r="O780" s="256"/>
      <c r="P780" s="256"/>
      <c r="Q780" s="256"/>
      <c r="R780" s="219"/>
      <c r="S780" s="219"/>
      <c r="T780" s="219"/>
      <c r="U780" s="219"/>
      <c r="V780" s="217"/>
      <c r="X780" s="106"/>
      <c r="Y780" s="217"/>
      <c r="Z780" s="217"/>
      <c r="AA780" s="217"/>
      <c r="AB780" s="94"/>
      <c r="AC780" s="217"/>
      <c r="AD780" s="217"/>
      <c r="AE780" s="217"/>
      <c r="AF780" s="217"/>
      <c r="AG780" s="217"/>
      <c r="AH780" s="217"/>
      <c r="AI780" s="94"/>
      <c r="AJ780" s="217"/>
      <c r="AK780" s="217"/>
      <c r="AL780" s="217"/>
      <c r="AM780" s="217"/>
      <c r="AN780" s="217"/>
      <c r="AO780" s="94"/>
      <c r="AP780" s="217"/>
      <c r="AQ780" s="217"/>
      <c r="AR780" s="217"/>
      <c r="AU780" s="217"/>
      <c r="AW780" s="217"/>
      <c r="AX780" s="217"/>
      <c r="BE780" s="94"/>
      <c r="BF780" s="217"/>
      <c r="BG780" s="94"/>
      <c r="BH780" s="94"/>
      <c r="BI780" s="217"/>
      <c r="BJ780" s="94"/>
      <c r="BK780" s="217"/>
      <c r="BL780" s="217"/>
      <c r="BQ780" s="96"/>
      <c r="BR780" s="96"/>
      <c r="BS780" s="96"/>
      <c r="BT780" s="96"/>
      <c r="BV780" s="96"/>
      <c r="BW780" s="96"/>
    </row>
    <row r="781" spans="2:75" x14ac:dyDescent="0.2">
      <c r="B781" s="101"/>
      <c r="I781" s="101"/>
      <c r="L781" s="101"/>
      <c r="M781" s="105"/>
      <c r="N781" s="256"/>
      <c r="O781" s="256"/>
      <c r="P781" s="256"/>
      <c r="Q781" s="256"/>
      <c r="R781" s="219"/>
      <c r="S781" s="219"/>
      <c r="T781" s="219"/>
      <c r="U781" s="219"/>
      <c r="V781" s="217"/>
      <c r="X781" s="106"/>
      <c r="Y781" s="217"/>
      <c r="Z781" s="217"/>
      <c r="AA781" s="217"/>
      <c r="AB781" s="94"/>
      <c r="AC781" s="217"/>
      <c r="AD781" s="217"/>
      <c r="AE781" s="217"/>
      <c r="AF781" s="217"/>
      <c r="AG781" s="217"/>
      <c r="AH781" s="217"/>
      <c r="AI781" s="94"/>
      <c r="AJ781" s="217"/>
      <c r="AK781" s="217"/>
      <c r="AL781" s="217"/>
      <c r="AM781" s="217"/>
      <c r="AN781" s="217"/>
      <c r="AO781" s="94"/>
      <c r="AP781" s="217"/>
      <c r="AQ781" s="217"/>
      <c r="AR781" s="217"/>
      <c r="AU781" s="217"/>
      <c r="AW781" s="217"/>
      <c r="AX781" s="217"/>
      <c r="BE781" s="94"/>
      <c r="BF781" s="217"/>
      <c r="BG781" s="94"/>
      <c r="BH781" s="94"/>
      <c r="BI781" s="217"/>
      <c r="BJ781" s="94"/>
      <c r="BK781" s="217"/>
      <c r="BL781" s="217"/>
      <c r="BQ781" s="96"/>
      <c r="BR781" s="96"/>
      <c r="BS781" s="96"/>
      <c r="BT781" s="96"/>
      <c r="BV781" s="96"/>
      <c r="BW781" s="96"/>
    </row>
    <row r="782" spans="2:75" x14ac:dyDescent="0.2">
      <c r="B782" s="101"/>
      <c r="I782" s="101"/>
      <c r="L782" s="101"/>
      <c r="M782" s="105"/>
      <c r="N782" s="256"/>
      <c r="O782" s="256"/>
      <c r="P782" s="256"/>
      <c r="Q782" s="256"/>
      <c r="R782" s="219"/>
      <c r="S782" s="219"/>
      <c r="T782" s="219"/>
      <c r="U782" s="219"/>
      <c r="V782" s="217"/>
      <c r="X782" s="106"/>
      <c r="Y782" s="217"/>
      <c r="Z782" s="217"/>
      <c r="AA782" s="217"/>
      <c r="AB782" s="94"/>
      <c r="AC782" s="217"/>
      <c r="AD782" s="217"/>
      <c r="AE782" s="217"/>
      <c r="AF782" s="217"/>
      <c r="AG782" s="217"/>
      <c r="AH782" s="217"/>
      <c r="AI782" s="94"/>
      <c r="AJ782" s="217"/>
      <c r="AK782" s="217"/>
      <c r="AL782" s="217"/>
      <c r="AM782" s="217"/>
      <c r="AN782" s="217"/>
      <c r="AO782" s="94"/>
      <c r="AP782" s="217"/>
      <c r="AQ782" s="217"/>
      <c r="AR782" s="217"/>
      <c r="AU782" s="217"/>
      <c r="AW782" s="217"/>
      <c r="AX782" s="217"/>
      <c r="BE782" s="94"/>
      <c r="BF782" s="217"/>
      <c r="BG782" s="94"/>
      <c r="BH782" s="94"/>
      <c r="BI782" s="217"/>
      <c r="BJ782" s="94"/>
      <c r="BK782" s="217"/>
      <c r="BL782" s="217"/>
      <c r="BQ782" s="96"/>
      <c r="BR782" s="96"/>
      <c r="BS782" s="96"/>
      <c r="BT782" s="96"/>
      <c r="BV782" s="96"/>
      <c r="BW782" s="96"/>
    </row>
    <row r="783" spans="2:75" x14ac:dyDescent="0.2">
      <c r="B783" s="101"/>
      <c r="I783" s="101"/>
      <c r="L783" s="101"/>
      <c r="M783" s="105"/>
      <c r="N783" s="256"/>
      <c r="O783" s="256"/>
      <c r="P783" s="256"/>
      <c r="Q783" s="256"/>
      <c r="R783" s="219"/>
      <c r="S783" s="219"/>
      <c r="T783" s="219"/>
      <c r="U783" s="219"/>
      <c r="V783" s="217"/>
      <c r="X783" s="106"/>
      <c r="Y783" s="217"/>
      <c r="Z783" s="217"/>
      <c r="AA783" s="217"/>
      <c r="AB783" s="94"/>
      <c r="AC783" s="217"/>
      <c r="AD783" s="217"/>
      <c r="AE783" s="217"/>
      <c r="AF783" s="217"/>
      <c r="AG783" s="217"/>
      <c r="AH783" s="217"/>
      <c r="AI783" s="94"/>
      <c r="AJ783" s="217"/>
      <c r="AK783" s="217"/>
      <c r="AL783" s="217"/>
      <c r="AM783" s="217"/>
      <c r="AN783" s="217"/>
      <c r="AO783" s="94"/>
      <c r="AP783" s="217"/>
      <c r="AQ783" s="217"/>
      <c r="AR783" s="217"/>
      <c r="AU783" s="217"/>
      <c r="AW783" s="217"/>
      <c r="AX783" s="217"/>
      <c r="BE783" s="94"/>
      <c r="BF783" s="217"/>
      <c r="BG783" s="94"/>
      <c r="BH783" s="94"/>
      <c r="BI783" s="217"/>
      <c r="BJ783" s="94"/>
      <c r="BK783" s="217"/>
      <c r="BL783" s="217"/>
      <c r="BQ783" s="96"/>
      <c r="BR783" s="96"/>
      <c r="BS783" s="96"/>
      <c r="BT783" s="96"/>
      <c r="BV783" s="96"/>
      <c r="BW783" s="96"/>
    </row>
    <row r="784" spans="2:75" x14ac:dyDescent="0.2">
      <c r="B784" s="101"/>
      <c r="I784" s="101"/>
      <c r="L784" s="101"/>
      <c r="M784" s="105"/>
      <c r="N784" s="256"/>
      <c r="O784" s="256"/>
      <c r="P784" s="256"/>
      <c r="Q784" s="256"/>
      <c r="R784" s="219"/>
      <c r="S784" s="219"/>
      <c r="T784" s="219"/>
      <c r="U784" s="219"/>
      <c r="V784" s="217"/>
      <c r="X784" s="106"/>
      <c r="Y784" s="217"/>
      <c r="Z784" s="217"/>
      <c r="AA784" s="217"/>
      <c r="AB784" s="94"/>
      <c r="AC784" s="217"/>
      <c r="AD784" s="217"/>
      <c r="AE784" s="217"/>
      <c r="AF784" s="217"/>
      <c r="AG784" s="217"/>
      <c r="AH784" s="217"/>
      <c r="AI784" s="94"/>
      <c r="AJ784" s="217"/>
      <c r="AK784" s="217"/>
      <c r="AL784" s="217"/>
      <c r="AM784" s="217"/>
      <c r="AN784" s="217"/>
      <c r="AO784" s="94"/>
      <c r="AP784" s="217"/>
      <c r="AQ784" s="217"/>
      <c r="AR784" s="217"/>
      <c r="AU784" s="217"/>
      <c r="AW784" s="217"/>
      <c r="AX784" s="217"/>
      <c r="BE784" s="94"/>
      <c r="BF784" s="217"/>
      <c r="BG784" s="94"/>
      <c r="BH784" s="94"/>
      <c r="BI784" s="217"/>
      <c r="BJ784" s="94"/>
      <c r="BK784" s="217"/>
      <c r="BL784" s="217"/>
      <c r="BQ784" s="96"/>
      <c r="BR784" s="96"/>
      <c r="BS784" s="96"/>
      <c r="BT784" s="96"/>
      <c r="BV784" s="96"/>
      <c r="BW784" s="96"/>
    </row>
    <row r="785" spans="2:75" x14ac:dyDescent="0.2">
      <c r="B785" s="101"/>
      <c r="I785" s="101"/>
      <c r="L785" s="101"/>
      <c r="M785" s="105"/>
      <c r="N785" s="256"/>
      <c r="O785" s="256"/>
      <c r="P785" s="256"/>
      <c r="Q785" s="256"/>
      <c r="R785" s="219"/>
      <c r="S785" s="219"/>
      <c r="T785" s="219"/>
      <c r="U785" s="219"/>
      <c r="V785" s="217"/>
      <c r="X785" s="106"/>
      <c r="Y785" s="217"/>
      <c r="Z785" s="217"/>
      <c r="AA785" s="217"/>
      <c r="AB785" s="94"/>
      <c r="AC785" s="217"/>
      <c r="AD785" s="217"/>
      <c r="AE785" s="217"/>
      <c r="AF785" s="217"/>
      <c r="AG785" s="217"/>
      <c r="AH785" s="217"/>
      <c r="AI785" s="94"/>
      <c r="AJ785" s="217"/>
      <c r="AK785" s="217"/>
      <c r="AL785" s="217"/>
      <c r="AM785" s="217"/>
      <c r="AN785" s="217"/>
      <c r="AO785" s="94"/>
      <c r="AP785" s="217"/>
      <c r="AQ785" s="217"/>
      <c r="AR785" s="217"/>
      <c r="AU785" s="217"/>
      <c r="AW785" s="217"/>
      <c r="AX785" s="217"/>
      <c r="BE785" s="94"/>
      <c r="BF785" s="217"/>
      <c r="BG785" s="94"/>
      <c r="BH785" s="94"/>
      <c r="BI785" s="217"/>
      <c r="BJ785" s="94"/>
      <c r="BK785" s="217"/>
      <c r="BL785" s="217"/>
      <c r="BQ785" s="96"/>
      <c r="BR785" s="96"/>
      <c r="BS785" s="96"/>
      <c r="BT785" s="96"/>
      <c r="BV785" s="96"/>
      <c r="BW785" s="96"/>
    </row>
    <row r="786" spans="2:75" x14ac:dyDescent="0.2">
      <c r="B786" s="101"/>
      <c r="I786" s="101"/>
      <c r="L786" s="101"/>
      <c r="M786" s="105"/>
      <c r="N786" s="256"/>
      <c r="O786" s="256"/>
      <c r="P786" s="256"/>
      <c r="Q786" s="256"/>
      <c r="R786" s="219"/>
      <c r="S786" s="219"/>
      <c r="T786" s="219"/>
      <c r="U786" s="219"/>
      <c r="V786" s="217"/>
      <c r="X786" s="106"/>
      <c r="Y786" s="217"/>
      <c r="Z786" s="217"/>
      <c r="AA786" s="217"/>
      <c r="AB786" s="94"/>
      <c r="AC786" s="217"/>
      <c r="AD786" s="217"/>
      <c r="AE786" s="217"/>
      <c r="AF786" s="217"/>
      <c r="AG786" s="217"/>
      <c r="AH786" s="217"/>
      <c r="AI786" s="94"/>
      <c r="AJ786" s="217"/>
      <c r="AK786" s="217"/>
      <c r="AL786" s="217"/>
      <c r="AM786" s="217"/>
      <c r="AN786" s="217"/>
      <c r="AO786" s="94"/>
      <c r="AP786" s="217"/>
      <c r="AQ786" s="217"/>
      <c r="AR786" s="217"/>
      <c r="AU786" s="217"/>
      <c r="AW786" s="217"/>
      <c r="AX786" s="217"/>
      <c r="BE786" s="94"/>
      <c r="BF786" s="217"/>
      <c r="BG786" s="94"/>
      <c r="BH786" s="94"/>
      <c r="BI786" s="217"/>
      <c r="BJ786" s="94"/>
      <c r="BK786" s="217"/>
      <c r="BL786" s="217"/>
      <c r="BQ786" s="96"/>
      <c r="BR786" s="96"/>
      <c r="BS786" s="96"/>
      <c r="BT786" s="96"/>
      <c r="BV786" s="96"/>
      <c r="BW786" s="96"/>
    </row>
    <row r="787" spans="2:75" x14ac:dyDescent="0.2">
      <c r="B787" s="101"/>
      <c r="I787" s="101"/>
      <c r="L787" s="101"/>
      <c r="M787" s="105"/>
      <c r="N787" s="256"/>
      <c r="O787" s="256"/>
      <c r="P787" s="256"/>
      <c r="Q787" s="256"/>
      <c r="R787" s="219"/>
      <c r="S787" s="219"/>
      <c r="T787" s="219"/>
      <c r="U787" s="219"/>
      <c r="V787" s="217"/>
      <c r="X787" s="106"/>
      <c r="Y787" s="217"/>
      <c r="Z787" s="217"/>
      <c r="AA787" s="217"/>
      <c r="AB787" s="94"/>
      <c r="AC787" s="217"/>
      <c r="AD787" s="217"/>
      <c r="AE787" s="217"/>
      <c r="AF787" s="217"/>
      <c r="AG787" s="217"/>
      <c r="AH787" s="217"/>
      <c r="AI787" s="94"/>
      <c r="AJ787" s="217"/>
      <c r="AK787" s="217"/>
      <c r="AL787" s="217"/>
      <c r="AM787" s="217"/>
      <c r="AN787" s="217"/>
      <c r="AO787" s="94"/>
      <c r="AP787" s="217"/>
      <c r="AQ787" s="217"/>
      <c r="AR787" s="217"/>
      <c r="AU787" s="217"/>
      <c r="AW787" s="217"/>
      <c r="AX787" s="217"/>
      <c r="BE787" s="94"/>
      <c r="BF787" s="217"/>
      <c r="BG787" s="94"/>
      <c r="BH787" s="94"/>
      <c r="BI787" s="217"/>
      <c r="BJ787" s="94"/>
      <c r="BK787" s="217"/>
      <c r="BL787" s="217"/>
      <c r="BQ787" s="96"/>
      <c r="BR787" s="96"/>
      <c r="BS787" s="96"/>
      <c r="BT787" s="96"/>
      <c r="BV787" s="96"/>
      <c r="BW787" s="96"/>
    </row>
    <row r="788" spans="2:75" x14ac:dyDescent="0.2">
      <c r="B788" s="101"/>
      <c r="I788" s="101"/>
      <c r="L788" s="101"/>
      <c r="M788" s="105"/>
      <c r="N788" s="256"/>
      <c r="O788" s="256"/>
      <c r="P788" s="256"/>
      <c r="Q788" s="256"/>
      <c r="R788" s="219"/>
      <c r="S788" s="219"/>
      <c r="T788" s="219"/>
      <c r="U788" s="219"/>
      <c r="V788" s="217"/>
      <c r="X788" s="106"/>
      <c r="Y788" s="217"/>
      <c r="Z788" s="217"/>
      <c r="AA788" s="217"/>
      <c r="AB788" s="94"/>
      <c r="AC788" s="217"/>
      <c r="AD788" s="217"/>
      <c r="AE788" s="217"/>
      <c r="AF788" s="217"/>
      <c r="AG788" s="217"/>
      <c r="AH788" s="217"/>
      <c r="AI788" s="94"/>
      <c r="AJ788" s="217"/>
      <c r="AK788" s="217"/>
      <c r="AL788" s="217"/>
      <c r="AM788" s="217"/>
      <c r="AN788" s="217"/>
      <c r="AO788" s="94"/>
      <c r="AP788" s="217"/>
      <c r="AQ788" s="217"/>
      <c r="AR788" s="217"/>
      <c r="AU788" s="217"/>
      <c r="AW788" s="217"/>
      <c r="AX788" s="217"/>
      <c r="BE788" s="94"/>
      <c r="BF788" s="217"/>
      <c r="BG788" s="94"/>
      <c r="BH788" s="94"/>
      <c r="BI788" s="217"/>
      <c r="BJ788" s="94"/>
      <c r="BK788" s="217"/>
      <c r="BL788" s="217"/>
      <c r="BQ788" s="96"/>
      <c r="BR788" s="96"/>
      <c r="BS788" s="96"/>
      <c r="BT788" s="96"/>
      <c r="BV788" s="96"/>
      <c r="BW788" s="96"/>
    </row>
    <row r="789" spans="2:75" x14ac:dyDescent="0.2">
      <c r="B789" s="101"/>
      <c r="I789" s="101"/>
      <c r="L789" s="101"/>
      <c r="M789" s="105"/>
      <c r="N789" s="256"/>
      <c r="O789" s="256"/>
      <c r="P789" s="256"/>
      <c r="Q789" s="256"/>
      <c r="R789" s="219"/>
      <c r="S789" s="219"/>
      <c r="T789" s="219"/>
      <c r="U789" s="219"/>
      <c r="V789" s="217"/>
      <c r="X789" s="106"/>
      <c r="Y789" s="217"/>
      <c r="Z789" s="217"/>
      <c r="AA789" s="217"/>
      <c r="AB789" s="94"/>
      <c r="AC789" s="217"/>
      <c r="AD789" s="217"/>
      <c r="AE789" s="217"/>
      <c r="AF789" s="217"/>
      <c r="AG789" s="217"/>
      <c r="AH789" s="217"/>
      <c r="AI789" s="94"/>
      <c r="AJ789" s="217"/>
      <c r="AK789" s="217"/>
      <c r="AL789" s="217"/>
      <c r="AM789" s="217"/>
      <c r="AN789" s="217"/>
      <c r="AO789" s="94"/>
      <c r="AP789" s="217"/>
      <c r="AQ789" s="217"/>
      <c r="AR789" s="217"/>
      <c r="AU789" s="217"/>
      <c r="AW789" s="217"/>
      <c r="AX789" s="217"/>
      <c r="BE789" s="94"/>
      <c r="BF789" s="217"/>
      <c r="BG789" s="94"/>
      <c r="BH789" s="94"/>
      <c r="BI789" s="217"/>
      <c r="BJ789" s="94"/>
      <c r="BK789" s="217"/>
      <c r="BL789" s="217"/>
      <c r="BQ789" s="96"/>
      <c r="BR789" s="96"/>
      <c r="BS789" s="96"/>
      <c r="BT789" s="96"/>
      <c r="BV789" s="96"/>
      <c r="BW789" s="96"/>
    </row>
    <row r="790" spans="2:75" x14ac:dyDescent="0.2">
      <c r="B790" s="101"/>
      <c r="I790" s="101"/>
      <c r="L790" s="101"/>
      <c r="M790" s="105"/>
      <c r="N790" s="256"/>
      <c r="O790" s="256"/>
      <c r="P790" s="256"/>
      <c r="Q790" s="256"/>
      <c r="R790" s="219"/>
      <c r="S790" s="219"/>
      <c r="T790" s="219"/>
      <c r="U790" s="219"/>
      <c r="V790" s="217"/>
      <c r="X790" s="106"/>
      <c r="Y790" s="217"/>
      <c r="Z790" s="217"/>
      <c r="AA790" s="217"/>
      <c r="AB790" s="94"/>
      <c r="AC790" s="217"/>
      <c r="AD790" s="217"/>
      <c r="AE790" s="217"/>
      <c r="AF790" s="217"/>
      <c r="AG790" s="217"/>
      <c r="AH790" s="217"/>
      <c r="AI790" s="94"/>
      <c r="AJ790" s="217"/>
      <c r="AK790" s="217"/>
      <c r="AL790" s="217"/>
      <c r="AM790" s="217"/>
      <c r="AN790" s="217"/>
      <c r="AO790" s="94"/>
      <c r="AP790" s="217"/>
      <c r="AQ790" s="217"/>
      <c r="AR790" s="217"/>
      <c r="AU790" s="217"/>
      <c r="AW790" s="217"/>
      <c r="AX790" s="217"/>
      <c r="BE790" s="94"/>
      <c r="BF790" s="217"/>
      <c r="BG790" s="94"/>
      <c r="BH790" s="94"/>
      <c r="BI790" s="217"/>
      <c r="BJ790" s="94"/>
      <c r="BK790" s="217"/>
      <c r="BL790" s="217"/>
      <c r="BQ790" s="96"/>
      <c r="BR790" s="96"/>
      <c r="BS790" s="96"/>
      <c r="BT790" s="96"/>
      <c r="BV790" s="96"/>
      <c r="BW790" s="96"/>
    </row>
    <row r="791" spans="2:75" x14ac:dyDescent="0.2">
      <c r="B791" s="101"/>
      <c r="I791" s="101"/>
      <c r="L791" s="101"/>
      <c r="M791" s="105"/>
      <c r="N791" s="256"/>
      <c r="O791" s="256"/>
      <c r="P791" s="256"/>
      <c r="Q791" s="256"/>
      <c r="R791" s="219"/>
      <c r="S791" s="219"/>
      <c r="T791" s="219"/>
      <c r="U791" s="219"/>
      <c r="V791" s="217"/>
      <c r="X791" s="106"/>
      <c r="Y791" s="217"/>
      <c r="Z791" s="217"/>
      <c r="AA791" s="217"/>
      <c r="AB791" s="94"/>
      <c r="AC791" s="217"/>
      <c r="AD791" s="217"/>
      <c r="AE791" s="217"/>
      <c r="AF791" s="217"/>
      <c r="AG791" s="217"/>
      <c r="AH791" s="217"/>
      <c r="AI791" s="94"/>
      <c r="AJ791" s="217"/>
      <c r="AK791" s="217"/>
      <c r="AL791" s="217"/>
      <c r="AM791" s="217"/>
      <c r="AN791" s="217"/>
      <c r="AO791" s="94"/>
      <c r="AP791" s="217"/>
      <c r="AQ791" s="217"/>
      <c r="AR791" s="217"/>
      <c r="AU791" s="217"/>
      <c r="AW791" s="217"/>
      <c r="AX791" s="217"/>
      <c r="BE791" s="94"/>
      <c r="BF791" s="217"/>
      <c r="BG791" s="94"/>
      <c r="BH791" s="94"/>
      <c r="BI791" s="217"/>
      <c r="BJ791" s="94"/>
      <c r="BK791" s="217"/>
      <c r="BL791" s="217"/>
      <c r="BQ791" s="96"/>
      <c r="BR791" s="96"/>
      <c r="BS791" s="96"/>
      <c r="BT791" s="96"/>
      <c r="BV791" s="96"/>
      <c r="BW791" s="96"/>
    </row>
    <row r="792" spans="2:75" x14ac:dyDescent="0.2">
      <c r="B792" s="101"/>
      <c r="I792" s="101"/>
      <c r="L792" s="101"/>
      <c r="M792" s="105"/>
      <c r="N792" s="256"/>
      <c r="O792" s="256"/>
      <c r="P792" s="256"/>
      <c r="Q792" s="256"/>
      <c r="R792" s="219"/>
      <c r="S792" s="219"/>
      <c r="T792" s="219"/>
      <c r="U792" s="219"/>
      <c r="V792" s="217"/>
      <c r="X792" s="106"/>
      <c r="Y792" s="217"/>
      <c r="Z792" s="217"/>
      <c r="AA792" s="217"/>
      <c r="AB792" s="94"/>
      <c r="AC792" s="217"/>
      <c r="AD792" s="217"/>
      <c r="AE792" s="217"/>
      <c r="AF792" s="217"/>
      <c r="AG792" s="217"/>
      <c r="AH792" s="217"/>
      <c r="AI792" s="94"/>
      <c r="AJ792" s="217"/>
      <c r="AK792" s="217"/>
      <c r="AL792" s="217"/>
      <c r="AM792" s="217"/>
      <c r="AN792" s="217"/>
      <c r="AO792" s="94"/>
      <c r="AP792" s="217"/>
      <c r="AQ792" s="217"/>
      <c r="AR792" s="217"/>
      <c r="AU792" s="217"/>
      <c r="AW792" s="217"/>
      <c r="AX792" s="217"/>
      <c r="BE792" s="94"/>
      <c r="BF792" s="217"/>
      <c r="BG792" s="94"/>
      <c r="BH792" s="94"/>
      <c r="BI792" s="217"/>
      <c r="BJ792" s="94"/>
      <c r="BK792" s="217"/>
      <c r="BL792" s="217"/>
      <c r="BQ792" s="96"/>
      <c r="BR792" s="96"/>
      <c r="BS792" s="96"/>
      <c r="BT792" s="96"/>
      <c r="BV792" s="96"/>
      <c r="BW792" s="96"/>
    </row>
    <row r="793" spans="2:75" x14ac:dyDescent="0.2">
      <c r="B793" s="101"/>
      <c r="I793" s="101"/>
      <c r="L793" s="101"/>
      <c r="M793" s="105"/>
      <c r="N793" s="256"/>
      <c r="O793" s="256"/>
      <c r="P793" s="256"/>
      <c r="Q793" s="256"/>
      <c r="R793" s="219"/>
      <c r="S793" s="219"/>
      <c r="T793" s="219"/>
      <c r="U793" s="219"/>
      <c r="V793" s="217"/>
      <c r="X793" s="106"/>
      <c r="Y793" s="217"/>
      <c r="Z793" s="217"/>
      <c r="AA793" s="217"/>
      <c r="AB793" s="94"/>
      <c r="AC793" s="217"/>
      <c r="AD793" s="217"/>
      <c r="AE793" s="217"/>
      <c r="AF793" s="217"/>
      <c r="AG793" s="217"/>
      <c r="AH793" s="217"/>
      <c r="AI793" s="94"/>
      <c r="AJ793" s="217"/>
      <c r="AK793" s="217"/>
      <c r="AL793" s="217"/>
      <c r="AM793" s="217"/>
      <c r="AN793" s="217"/>
      <c r="AO793" s="94"/>
      <c r="AP793" s="217"/>
      <c r="AQ793" s="217"/>
      <c r="AR793" s="217"/>
      <c r="AU793" s="217"/>
      <c r="AW793" s="217"/>
      <c r="AX793" s="217"/>
      <c r="BE793" s="94"/>
      <c r="BF793" s="217"/>
      <c r="BG793" s="94"/>
      <c r="BH793" s="94"/>
      <c r="BI793" s="217"/>
      <c r="BJ793" s="94"/>
      <c r="BK793" s="217"/>
      <c r="BL793" s="217"/>
      <c r="BQ793" s="96"/>
      <c r="BR793" s="96"/>
      <c r="BS793" s="96"/>
      <c r="BT793" s="96"/>
      <c r="BV793" s="96"/>
      <c r="BW793" s="96"/>
    </row>
    <row r="794" spans="2:75" x14ac:dyDescent="0.2">
      <c r="B794" s="101"/>
      <c r="I794" s="101"/>
      <c r="L794" s="101"/>
      <c r="M794" s="105"/>
      <c r="N794" s="256"/>
      <c r="O794" s="256"/>
      <c r="P794" s="256"/>
      <c r="Q794" s="256"/>
      <c r="R794" s="219"/>
      <c r="S794" s="219"/>
      <c r="T794" s="219"/>
      <c r="U794" s="219"/>
      <c r="V794" s="217"/>
      <c r="X794" s="106"/>
      <c r="Y794" s="217"/>
      <c r="Z794" s="217"/>
      <c r="AA794" s="217"/>
      <c r="AB794" s="94"/>
      <c r="AC794" s="217"/>
      <c r="AD794" s="217"/>
      <c r="AE794" s="217"/>
      <c r="AF794" s="217"/>
      <c r="AG794" s="217"/>
      <c r="AH794" s="217"/>
      <c r="AI794" s="94"/>
      <c r="AJ794" s="217"/>
      <c r="AK794" s="217"/>
      <c r="AL794" s="217"/>
      <c r="AM794" s="217"/>
      <c r="AN794" s="217"/>
      <c r="AO794" s="94"/>
      <c r="AP794" s="217"/>
      <c r="AQ794" s="217"/>
      <c r="AR794" s="217"/>
      <c r="AU794" s="217"/>
      <c r="AW794" s="217"/>
      <c r="AX794" s="217"/>
      <c r="BE794" s="94"/>
      <c r="BF794" s="217"/>
      <c r="BG794" s="94"/>
      <c r="BH794" s="94"/>
      <c r="BI794" s="217"/>
      <c r="BJ794" s="94"/>
      <c r="BK794" s="217"/>
      <c r="BL794" s="217"/>
      <c r="BQ794" s="96"/>
      <c r="BR794" s="96"/>
      <c r="BS794" s="96"/>
      <c r="BT794" s="96"/>
      <c r="BV794" s="96"/>
      <c r="BW794" s="96"/>
    </row>
    <row r="795" spans="2:75" x14ac:dyDescent="0.2">
      <c r="B795" s="101"/>
      <c r="I795" s="101"/>
      <c r="L795" s="101"/>
      <c r="M795" s="105"/>
      <c r="N795" s="256"/>
      <c r="O795" s="256"/>
      <c r="P795" s="256"/>
      <c r="Q795" s="256"/>
      <c r="R795" s="219"/>
      <c r="S795" s="219"/>
      <c r="T795" s="219"/>
      <c r="U795" s="219"/>
      <c r="V795" s="217"/>
      <c r="X795" s="106"/>
      <c r="Y795" s="217"/>
      <c r="Z795" s="217"/>
      <c r="AA795" s="217"/>
      <c r="AB795" s="94"/>
      <c r="AC795" s="217"/>
      <c r="AD795" s="217"/>
      <c r="AE795" s="217"/>
      <c r="AF795" s="217"/>
      <c r="AG795" s="217"/>
      <c r="AH795" s="217"/>
      <c r="AI795" s="94"/>
      <c r="AJ795" s="217"/>
      <c r="AK795" s="217"/>
      <c r="AL795" s="217"/>
      <c r="AM795" s="217"/>
      <c r="AN795" s="217"/>
      <c r="AO795" s="94"/>
      <c r="AP795" s="217"/>
      <c r="AQ795" s="217"/>
      <c r="AR795" s="217"/>
      <c r="AU795" s="217"/>
      <c r="AW795" s="217"/>
      <c r="AX795" s="217"/>
      <c r="BE795" s="94"/>
      <c r="BF795" s="217"/>
      <c r="BG795" s="94"/>
      <c r="BH795" s="94"/>
      <c r="BI795" s="217"/>
      <c r="BJ795" s="94"/>
      <c r="BK795" s="217"/>
      <c r="BL795" s="217"/>
      <c r="BQ795" s="96"/>
      <c r="BR795" s="96"/>
      <c r="BS795" s="96"/>
      <c r="BT795" s="96"/>
      <c r="BV795" s="96"/>
      <c r="BW795" s="96"/>
    </row>
    <row r="796" spans="2:75" x14ac:dyDescent="0.2">
      <c r="B796" s="101"/>
      <c r="I796" s="101"/>
      <c r="L796" s="101"/>
      <c r="M796" s="105"/>
      <c r="N796" s="256"/>
      <c r="O796" s="256"/>
      <c r="P796" s="256"/>
      <c r="Q796" s="256"/>
      <c r="R796" s="219"/>
      <c r="S796" s="219"/>
      <c r="T796" s="219"/>
      <c r="U796" s="219"/>
      <c r="V796" s="217"/>
      <c r="X796" s="106"/>
      <c r="Y796" s="217"/>
      <c r="Z796" s="217"/>
      <c r="AA796" s="217"/>
      <c r="AB796" s="94"/>
      <c r="AC796" s="217"/>
      <c r="AD796" s="217"/>
      <c r="AE796" s="217"/>
      <c r="AF796" s="217"/>
      <c r="AG796" s="217"/>
      <c r="AH796" s="217"/>
      <c r="AI796" s="94"/>
      <c r="AJ796" s="217"/>
      <c r="AK796" s="217"/>
      <c r="AL796" s="217"/>
      <c r="AM796" s="217"/>
      <c r="AN796" s="217"/>
      <c r="AO796" s="94"/>
      <c r="AP796" s="217"/>
      <c r="AQ796" s="217"/>
      <c r="AR796" s="217"/>
      <c r="AU796" s="217"/>
      <c r="AW796" s="217"/>
      <c r="AX796" s="217"/>
      <c r="BE796" s="94"/>
      <c r="BF796" s="217"/>
      <c r="BG796" s="94"/>
      <c r="BH796" s="94"/>
      <c r="BI796" s="217"/>
      <c r="BJ796" s="94"/>
      <c r="BK796" s="217"/>
      <c r="BL796" s="217"/>
      <c r="BQ796" s="96"/>
      <c r="BR796" s="96"/>
      <c r="BS796" s="96"/>
      <c r="BT796" s="96"/>
      <c r="BV796" s="96"/>
      <c r="BW796" s="96"/>
    </row>
    <row r="797" spans="2:75" x14ac:dyDescent="0.2">
      <c r="B797" s="101"/>
      <c r="I797" s="101"/>
      <c r="L797" s="101"/>
      <c r="M797" s="105"/>
      <c r="N797" s="256"/>
      <c r="O797" s="256"/>
      <c r="P797" s="256"/>
      <c r="Q797" s="256"/>
      <c r="R797" s="219"/>
      <c r="S797" s="219"/>
      <c r="T797" s="219"/>
      <c r="U797" s="219"/>
      <c r="V797" s="217"/>
      <c r="X797" s="106"/>
      <c r="Y797" s="217"/>
      <c r="Z797" s="217"/>
      <c r="AA797" s="217"/>
      <c r="AB797" s="94"/>
      <c r="AC797" s="217"/>
      <c r="AD797" s="217"/>
      <c r="AE797" s="217"/>
      <c r="AF797" s="217"/>
      <c r="AG797" s="217"/>
      <c r="AH797" s="217"/>
      <c r="AI797" s="94"/>
      <c r="AJ797" s="217"/>
      <c r="AK797" s="217"/>
      <c r="AL797" s="217"/>
      <c r="AM797" s="217"/>
      <c r="AN797" s="217"/>
      <c r="AO797" s="94"/>
      <c r="AP797" s="217"/>
      <c r="AQ797" s="217"/>
      <c r="AR797" s="217"/>
      <c r="AU797" s="217"/>
      <c r="AW797" s="217"/>
      <c r="AX797" s="217"/>
      <c r="BE797" s="94"/>
      <c r="BF797" s="217"/>
      <c r="BG797" s="94"/>
      <c r="BH797" s="94"/>
      <c r="BI797" s="217"/>
      <c r="BJ797" s="94"/>
      <c r="BK797" s="217"/>
      <c r="BL797" s="217"/>
      <c r="BQ797" s="96"/>
      <c r="BR797" s="96"/>
      <c r="BS797" s="96"/>
      <c r="BT797" s="96"/>
      <c r="BV797" s="96"/>
      <c r="BW797" s="96"/>
    </row>
    <row r="798" spans="2:75" x14ac:dyDescent="0.2">
      <c r="B798" s="101"/>
      <c r="I798" s="101"/>
      <c r="L798" s="101"/>
      <c r="M798" s="105"/>
      <c r="N798" s="256"/>
      <c r="O798" s="256"/>
      <c r="P798" s="256"/>
      <c r="Q798" s="256"/>
      <c r="R798" s="219"/>
      <c r="S798" s="219"/>
      <c r="T798" s="219"/>
      <c r="U798" s="219"/>
      <c r="V798" s="217"/>
      <c r="X798" s="106"/>
      <c r="Y798" s="217"/>
      <c r="Z798" s="217"/>
      <c r="AA798" s="217"/>
      <c r="AB798" s="94"/>
      <c r="AC798" s="217"/>
      <c r="AD798" s="217"/>
      <c r="AE798" s="217"/>
      <c r="AF798" s="217"/>
      <c r="AG798" s="217"/>
      <c r="AH798" s="217"/>
      <c r="AI798" s="94"/>
      <c r="AJ798" s="217"/>
      <c r="AK798" s="217"/>
      <c r="AL798" s="217"/>
      <c r="AM798" s="217"/>
      <c r="AN798" s="217"/>
      <c r="AO798" s="94"/>
      <c r="AP798" s="217"/>
      <c r="AQ798" s="217"/>
      <c r="AR798" s="217"/>
      <c r="AU798" s="217"/>
      <c r="AW798" s="217"/>
      <c r="AX798" s="217"/>
      <c r="BE798" s="94"/>
      <c r="BF798" s="217"/>
      <c r="BG798" s="94"/>
      <c r="BH798" s="94"/>
      <c r="BI798" s="217"/>
      <c r="BJ798" s="94"/>
      <c r="BK798" s="217"/>
      <c r="BL798" s="217"/>
      <c r="BQ798" s="96"/>
      <c r="BR798" s="96"/>
      <c r="BS798" s="96"/>
      <c r="BT798" s="96"/>
      <c r="BV798" s="96"/>
      <c r="BW798" s="96"/>
    </row>
    <row r="799" spans="2:75" x14ac:dyDescent="0.2">
      <c r="B799" s="101"/>
      <c r="I799" s="101"/>
      <c r="L799" s="101"/>
      <c r="M799" s="105"/>
      <c r="N799" s="256"/>
      <c r="O799" s="256"/>
      <c r="P799" s="256"/>
      <c r="Q799" s="256"/>
      <c r="R799" s="219"/>
      <c r="S799" s="219"/>
      <c r="T799" s="219"/>
      <c r="U799" s="219"/>
      <c r="V799" s="217"/>
      <c r="X799" s="106"/>
      <c r="Y799" s="217"/>
      <c r="Z799" s="217"/>
      <c r="AA799" s="217"/>
      <c r="AB799" s="94"/>
      <c r="AC799" s="217"/>
      <c r="AD799" s="217"/>
      <c r="AE799" s="217"/>
      <c r="AF799" s="217"/>
      <c r="AG799" s="217"/>
      <c r="AH799" s="217"/>
      <c r="AI799" s="94"/>
      <c r="AJ799" s="217"/>
      <c r="AK799" s="217"/>
      <c r="AL799" s="217"/>
      <c r="AM799" s="217"/>
      <c r="AN799" s="217"/>
      <c r="AO799" s="94"/>
      <c r="AP799" s="217"/>
      <c r="AQ799" s="217"/>
      <c r="AR799" s="217"/>
      <c r="AU799" s="217"/>
      <c r="AW799" s="217"/>
      <c r="AX799" s="217"/>
      <c r="BE799" s="94"/>
      <c r="BF799" s="217"/>
      <c r="BG799" s="94"/>
      <c r="BH799" s="94"/>
      <c r="BI799" s="217"/>
      <c r="BJ799" s="94"/>
      <c r="BK799" s="217"/>
      <c r="BL799" s="217"/>
      <c r="BQ799" s="96"/>
      <c r="BR799" s="96"/>
      <c r="BS799" s="96"/>
      <c r="BT799" s="96"/>
      <c r="BV799" s="96"/>
      <c r="BW799" s="96"/>
    </row>
    <row r="800" spans="2:75" x14ac:dyDescent="0.2">
      <c r="B800" s="101"/>
      <c r="I800" s="101"/>
      <c r="L800" s="101"/>
      <c r="M800" s="105"/>
      <c r="N800" s="256"/>
      <c r="O800" s="256"/>
      <c r="P800" s="256"/>
      <c r="Q800" s="256"/>
      <c r="R800" s="219"/>
      <c r="S800" s="219"/>
      <c r="T800" s="219"/>
      <c r="U800" s="219"/>
      <c r="V800" s="217"/>
      <c r="X800" s="106"/>
      <c r="Y800" s="217"/>
      <c r="Z800" s="217"/>
      <c r="AA800" s="217"/>
      <c r="AB800" s="94"/>
      <c r="AC800" s="217"/>
      <c r="AD800" s="217"/>
      <c r="AE800" s="217"/>
      <c r="AF800" s="217"/>
      <c r="AG800" s="217"/>
      <c r="AH800" s="217"/>
      <c r="AI800" s="94"/>
      <c r="AJ800" s="217"/>
      <c r="AK800" s="217"/>
      <c r="AL800" s="217"/>
      <c r="AM800" s="217"/>
      <c r="AN800" s="217"/>
      <c r="AO800" s="94"/>
      <c r="AP800" s="217"/>
      <c r="AQ800" s="217"/>
      <c r="AR800" s="217"/>
      <c r="AU800" s="217"/>
      <c r="AW800" s="217"/>
      <c r="AX800" s="217"/>
      <c r="BE800" s="94"/>
      <c r="BF800" s="217"/>
      <c r="BG800" s="94"/>
      <c r="BH800" s="94"/>
      <c r="BI800" s="217"/>
      <c r="BJ800" s="94"/>
      <c r="BK800" s="217"/>
      <c r="BL800" s="217"/>
      <c r="BQ800" s="96"/>
      <c r="BR800" s="96"/>
      <c r="BS800" s="96"/>
      <c r="BT800" s="96"/>
      <c r="BV800" s="96"/>
      <c r="BW800" s="96"/>
    </row>
    <row r="801" spans="2:75" x14ac:dyDescent="0.2">
      <c r="B801" s="101"/>
      <c r="I801" s="101"/>
      <c r="L801" s="101"/>
      <c r="M801" s="105"/>
      <c r="N801" s="256"/>
      <c r="O801" s="256"/>
      <c r="P801" s="256"/>
      <c r="Q801" s="256"/>
      <c r="R801" s="219"/>
      <c r="S801" s="219"/>
      <c r="T801" s="219"/>
      <c r="U801" s="219"/>
      <c r="V801" s="217"/>
      <c r="X801" s="106"/>
      <c r="Y801" s="217"/>
      <c r="Z801" s="217"/>
      <c r="AA801" s="217"/>
      <c r="AB801" s="94"/>
      <c r="AC801" s="217"/>
      <c r="AD801" s="217"/>
      <c r="AE801" s="217"/>
      <c r="AF801" s="217"/>
      <c r="AG801" s="217"/>
      <c r="AH801" s="217"/>
      <c r="AI801" s="94"/>
      <c r="AJ801" s="217"/>
      <c r="AK801" s="217"/>
      <c r="AL801" s="217"/>
      <c r="AM801" s="217"/>
      <c r="AN801" s="217"/>
      <c r="AO801" s="94"/>
      <c r="AP801" s="217"/>
      <c r="AQ801" s="217"/>
      <c r="AR801" s="217"/>
      <c r="AU801" s="217"/>
      <c r="AW801" s="217"/>
      <c r="AX801" s="217"/>
      <c r="BE801" s="94"/>
      <c r="BF801" s="217"/>
      <c r="BG801" s="94"/>
      <c r="BH801" s="94"/>
      <c r="BI801" s="217"/>
      <c r="BJ801" s="94"/>
      <c r="BK801" s="217"/>
      <c r="BL801" s="217"/>
      <c r="BQ801" s="96"/>
      <c r="BR801" s="96"/>
      <c r="BS801" s="96"/>
      <c r="BT801" s="96"/>
      <c r="BV801" s="96"/>
      <c r="BW801" s="96"/>
    </row>
    <row r="802" spans="2:75" x14ac:dyDescent="0.2">
      <c r="B802" s="101"/>
      <c r="I802" s="101"/>
      <c r="L802" s="101"/>
      <c r="M802" s="105"/>
      <c r="N802" s="256"/>
      <c r="O802" s="256"/>
      <c r="P802" s="256"/>
      <c r="Q802" s="256"/>
      <c r="R802" s="219"/>
      <c r="S802" s="219"/>
      <c r="T802" s="219"/>
      <c r="U802" s="219"/>
      <c r="V802" s="217"/>
      <c r="X802" s="106"/>
      <c r="Y802" s="217"/>
      <c r="Z802" s="217"/>
      <c r="AA802" s="217"/>
      <c r="AB802" s="94"/>
      <c r="AC802" s="217"/>
      <c r="AD802" s="217"/>
      <c r="AE802" s="217"/>
      <c r="AF802" s="217"/>
      <c r="AG802" s="217"/>
      <c r="AH802" s="217"/>
      <c r="AI802" s="94"/>
      <c r="AJ802" s="217"/>
      <c r="AK802" s="217"/>
      <c r="AL802" s="217"/>
      <c r="AM802" s="217"/>
      <c r="AN802" s="217"/>
      <c r="AO802" s="94"/>
      <c r="AP802" s="217"/>
      <c r="AQ802" s="217"/>
      <c r="AR802" s="217"/>
      <c r="AU802" s="217"/>
      <c r="AW802" s="217"/>
      <c r="AX802" s="217"/>
      <c r="BE802" s="94"/>
      <c r="BF802" s="217"/>
      <c r="BG802" s="94"/>
      <c r="BH802" s="94"/>
      <c r="BI802" s="217"/>
      <c r="BJ802" s="94"/>
      <c r="BK802" s="217"/>
      <c r="BL802" s="217"/>
      <c r="BQ802" s="96"/>
      <c r="BR802" s="96"/>
      <c r="BS802" s="96"/>
      <c r="BT802" s="96"/>
      <c r="BV802" s="96"/>
      <c r="BW802" s="96"/>
    </row>
    <row r="803" spans="2:75" x14ac:dyDescent="0.2">
      <c r="B803" s="101"/>
      <c r="I803" s="101"/>
      <c r="L803" s="101"/>
      <c r="M803" s="105"/>
      <c r="N803" s="256"/>
      <c r="O803" s="256"/>
      <c r="P803" s="256"/>
      <c r="Q803" s="256"/>
      <c r="R803" s="219"/>
      <c r="S803" s="219"/>
      <c r="T803" s="219"/>
      <c r="U803" s="219"/>
      <c r="V803" s="217"/>
      <c r="X803" s="106"/>
      <c r="Y803" s="217"/>
      <c r="Z803" s="217"/>
      <c r="AA803" s="217"/>
      <c r="AB803" s="94"/>
      <c r="AC803" s="217"/>
      <c r="AD803" s="217"/>
      <c r="AE803" s="217"/>
      <c r="AF803" s="217"/>
      <c r="AG803" s="217"/>
      <c r="AH803" s="217"/>
      <c r="AI803" s="94"/>
      <c r="AJ803" s="217"/>
      <c r="AK803" s="217"/>
      <c r="AL803" s="217"/>
      <c r="AM803" s="217"/>
      <c r="AN803" s="217"/>
      <c r="AO803" s="94"/>
      <c r="AP803" s="217"/>
      <c r="AQ803" s="217"/>
      <c r="AR803" s="217"/>
      <c r="AU803" s="217"/>
      <c r="AW803" s="217"/>
      <c r="AX803" s="217"/>
      <c r="BE803" s="94"/>
      <c r="BF803" s="217"/>
      <c r="BG803" s="94"/>
      <c r="BH803" s="94"/>
      <c r="BI803" s="217"/>
      <c r="BJ803" s="94"/>
      <c r="BK803" s="217"/>
      <c r="BL803" s="217"/>
      <c r="BQ803" s="96"/>
      <c r="BR803" s="96"/>
      <c r="BS803" s="96"/>
      <c r="BT803" s="96"/>
      <c r="BV803" s="96"/>
      <c r="BW803" s="96"/>
    </row>
    <row r="804" spans="2:75" x14ac:dyDescent="0.2">
      <c r="B804" s="101"/>
      <c r="I804" s="101"/>
      <c r="L804" s="101"/>
      <c r="M804" s="105"/>
      <c r="N804" s="256"/>
      <c r="O804" s="256"/>
      <c r="P804" s="256"/>
      <c r="Q804" s="256"/>
      <c r="R804" s="219"/>
      <c r="S804" s="219"/>
      <c r="T804" s="219"/>
      <c r="U804" s="219"/>
      <c r="V804" s="217"/>
      <c r="X804" s="106"/>
      <c r="Y804" s="217"/>
      <c r="Z804" s="217"/>
      <c r="AA804" s="217"/>
      <c r="AB804" s="94"/>
      <c r="AC804" s="217"/>
      <c r="AD804" s="217"/>
      <c r="AE804" s="217"/>
      <c r="AF804" s="217"/>
      <c r="AG804" s="217"/>
      <c r="AH804" s="217"/>
      <c r="AI804" s="94"/>
      <c r="AJ804" s="217"/>
      <c r="AK804" s="217"/>
      <c r="AL804" s="217"/>
      <c r="AM804" s="217"/>
      <c r="AN804" s="217"/>
      <c r="AO804" s="94"/>
      <c r="AP804" s="217"/>
      <c r="AQ804" s="217"/>
      <c r="AR804" s="217"/>
      <c r="AU804" s="217"/>
      <c r="AW804" s="217"/>
      <c r="AX804" s="217"/>
      <c r="BE804" s="94"/>
      <c r="BF804" s="217"/>
      <c r="BG804" s="94"/>
      <c r="BH804" s="94"/>
      <c r="BI804" s="217"/>
      <c r="BJ804" s="94"/>
      <c r="BK804" s="217"/>
      <c r="BL804" s="217"/>
      <c r="BQ804" s="96"/>
      <c r="BR804" s="96"/>
      <c r="BS804" s="96"/>
      <c r="BT804" s="96"/>
      <c r="BV804" s="96"/>
      <c r="BW804" s="96"/>
    </row>
    <row r="805" spans="2:75" x14ac:dyDescent="0.2">
      <c r="B805" s="101"/>
      <c r="I805" s="101"/>
      <c r="L805" s="101"/>
      <c r="M805" s="105"/>
      <c r="N805" s="256"/>
      <c r="O805" s="256"/>
      <c r="P805" s="256"/>
      <c r="Q805" s="256"/>
      <c r="R805" s="219"/>
      <c r="S805" s="219"/>
      <c r="T805" s="219"/>
      <c r="U805" s="219"/>
      <c r="V805" s="217"/>
      <c r="X805" s="106"/>
      <c r="Y805" s="217"/>
      <c r="Z805" s="217"/>
      <c r="AA805" s="217"/>
      <c r="AB805" s="94"/>
      <c r="AC805" s="217"/>
      <c r="AD805" s="217"/>
      <c r="AE805" s="217"/>
      <c r="AF805" s="217"/>
      <c r="AG805" s="217"/>
      <c r="AH805" s="217"/>
      <c r="AI805" s="94"/>
      <c r="AJ805" s="217"/>
      <c r="AK805" s="217"/>
      <c r="AL805" s="217"/>
      <c r="AM805" s="217"/>
      <c r="AN805" s="217"/>
      <c r="AO805" s="94"/>
      <c r="AP805" s="217"/>
      <c r="AQ805" s="217"/>
      <c r="AR805" s="217"/>
      <c r="AU805" s="217"/>
      <c r="AW805" s="217"/>
      <c r="AX805" s="217"/>
      <c r="BE805" s="94"/>
      <c r="BF805" s="217"/>
      <c r="BG805" s="94"/>
      <c r="BH805" s="94"/>
      <c r="BI805" s="217"/>
      <c r="BJ805" s="94"/>
      <c r="BK805" s="217"/>
      <c r="BL805" s="217"/>
      <c r="BQ805" s="96"/>
      <c r="BR805" s="96"/>
      <c r="BS805" s="96"/>
      <c r="BT805" s="96"/>
      <c r="BV805" s="96"/>
      <c r="BW805" s="96"/>
    </row>
    <row r="806" spans="2:75" x14ac:dyDescent="0.2">
      <c r="B806" s="101"/>
      <c r="I806" s="101"/>
      <c r="L806" s="101"/>
      <c r="M806" s="105"/>
      <c r="N806" s="256"/>
      <c r="O806" s="256"/>
      <c r="P806" s="256"/>
      <c r="Q806" s="256"/>
      <c r="R806" s="219"/>
      <c r="S806" s="219"/>
      <c r="T806" s="219"/>
      <c r="U806" s="219"/>
      <c r="V806" s="217"/>
      <c r="X806" s="106"/>
      <c r="Y806" s="217"/>
      <c r="Z806" s="217"/>
      <c r="AA806" s="217"/>
      <c r="AB806" s="94"/>
      <c r="AC806" s="217"/>
      <c r="AD806" s="217"/>
      <c r="AE806" s="217"/>
      <c r="AF806" s="217"/>
      <c r="AG806" s="217"/>
      <c r="AH806" s="217"/>
      <c r="AI806" s="94"/>
      <c r="AJ806" s="217"/>
      <c r="AK806" s="217"/>
      <c r="AL806" s="217"/>
      <c r="AM806" s="217"/>
      <c r="AN806" s="217"/>
      <c r="AO806" s="94"/>
      <c r="AP806" s="217"/>
      <c r="AQ806" s="217"/>
      <c r="AR806" s="217"/>
      <c r="AU806" s="217"/>
      <c r="AW806" s="217"/>
      <c r="AX806" s="217"/>
      <c r="BE806" s="94"/>
      <c r="BF806" s="217"/>
      <c r="BG806" s="94"/>
      <c r="BH806" s="94"/>
      <c r="BI806" s="217"/>
      <c r="BJ806" s="94"/>
      <c r="BK806" s="217"/>
      <c r="BL806" s="217"/>
      <c r="BQ806" s="96"/>
      <c r="BR806" s="96"/>
      <c r="BS806" s="96"/>
      <c r="BT806" s="96"/>
      <c r="BV806" s="96"/>
      <c r="BW806" s="96"/>
    </row>
    <row r="807" spans="2:75" x14ac:dyDescent="0.2">
      <c r="B807" s="101"/>
      <c r="I807" s="101"/>
      <c r="L807" s="101"/>
      <c r="M807" s="105"/>
      <c r="N807" s="256"/>
      <c r="O807" s="256"/>
      <c r="P807" s="256"/>
      <c r="Q807" s="256"/>
      <c r="R807" s="219"/>
      <c r="S807" s="219"/>
      <c r="T807" s="219"/>
      <c r="U807" s="219"/>
      <c r="V807" s="217"/>
      <c r="X807" s="106"/>
      <c r="Y807" s="217"/>
      <c r="Z807" s="217"/>
      <c r="AA807" s="217"/>
      <c r="AB807" s="94"/>
      <c r="AC807" s="217"/>
      <c r="AD807" s="217"/>
      <c r="AE807" s="217"/>
      <c r="AF807" s="217"/>
      <c r="AG807" s="217"/>
      <c r="AH807" s="217"/>
      <c r="AI807" s="94"/>
      <c r="AJ807" s="217"/>
      <c r="AK807" s="217"/>
      <c r="AL807" s="217"/>
      <c r="AM807" s="217"/>
      <c r="AN807" s="217"/>
      <c r="AO807" s="94"/>
      <c r="AP807" s="217"/>
      <c r="AQ807" s="217"/>
      <c r="AR807" s="217"/>
      <c r="AU807" s="217"/>
      <c r="AW807" s="217"/>
      <c r="AX807" s="217"/>
      <c r="BE807" s="94"/>
      <c r="BF807" s="217"/>
      <c r="BG807" s="94"/>
      <c r="BH807" s="94"/>
      <c r="BI807" s="217"/>
      <c r="BJ807" s="94"/>
      <c r="BK807" s="217"/>
      <c r="BL807" s="217"/>
      <c r="BQ807" s="96"/>
      <c r="BR807" s="96"/>
      <c r="BS807" s="96"/>
      <c r="BT807" s="96"/>
      <c r="BV807" s="96"/>
      <c r="BW807" s="96"/>
    </row>
    <row r="808" spans="2:75" x14ac:dyDescent="0.2">
      <c r="B808" s="101"/>
      <c r="I808" s="101"/>
      <c r="L808" s="101"/>
      <c r="M808" s="105"/>
      <c r="N808" s="256"/>
      <c r="O808" s="256"/>
      <c r="P808" s="256"/>
      <c r="Q808" s="256"/>
      <c r="R808" s="219"/>
      <c r="S808" s="219"/>
      <c r="T808" s="219"/>
      <c r="U808" s="219"/>
      <c r="V808" s="217"/>
      <c r="X808" s="106"/>
      <c r="Y808" s="217"/>
      <c r="Z808" s="217"/>
      <c r="AA808" s="217"/>
      <c r="AB808" s="94"/>
      <c r="AC808" s="217"/>
      <c r="AD808" s="217"/>
      <c r="AE808" s="217"/>
      <c r="AF808" s="217"/>
      <c r="AG808" s="217"/>
      <c r="AH808" s="217"/>
      <c r="AI808" s="94"/>
      <c r="AJ808" s="217"/>
      <c r="AK808" s="217"/>
      <c r="AL808" s="217"/>
      <c r="AM808" s="217"/>
      <c r="AN808" s="217"/>
      <c r="AO808" s="94"/>
      <c r="AP808" s="217"/>
      <c r="AQ808" s="217"/>
      <c r="AR808" s="217"/>
      <c r="AU808" s="217"/>
      <c r="AW808" s="217"/>
      <c r="AX808" s="217"/>
      <c r="BE808" s="94"/>
      <c r="BF808" s="217"/>
      <c r="BG808" s="94"/>
      <c r="BH808" s="94"/>
      <c r="BI808" s="217"/>
      <c r="BJ808" s="94"/>
      <c r="BK808" s="217"/>
      <c r="BL808" s="217"/>
      <c r="BQ808" s="96"/>
      <c r="BR808" s="96"/>
      <c r="BS808" s="96"/>
      <c r="BT808" s="96"/>
      <c r="BV808" s="96"/>
      <c r="BW808" s="96"/>
    </row>
    <row r="809" spans="2:75" x14ac:dyDescent="0.2">
      <c r="B809" s="101"/>
      <c r="I809" s="101"/>
      <c r="L809" s="101"/>
      <c r="M809" s="105"/>
      <c r="N809" s="256"/>
      <c r="O809" s="256"/>
      <c r="P809" s="256"/>
      <c r="Q809" s="256"/>
      <c r="R809" s="219"/>
      <c r="S809" s="219"/>
      <c r="T809" s="219"/>
      <c r="U809" s="219"/>
      <c r="V809" s="217"/>
      <c r="X809" s="106"/>
      <c r="Y809" s="217"/>
      <c r="Z809" s="217"/>
      <c r="AA809" s="217"/>
      <c r="AB809" s="94"/>
      <c r="AC809" s="217"/>
      <c r="AD809" s="217"/>
      <c r="AE809" s="217"/>
      <c r="AF809" s="217"/>
      <c r="AG809" s="217"/>
      <c r="AH809" s="217"/>
      <c r="AI809" s="94"/>
      <c r="AJ809" s="217"/>
      <c r="AK809" s="217"/>
      <c r="AL809" s="217"/>
      <c r="AM809" s="217"/>
      <c r="AN809" s="217"/>
      <c r="AO809" s="94"/>
      <c r="AP809" s="217"/>
      <c r="AQ809" s="217"/>
      <c r="AR809" s="217"/>
      <c r="AU809" s="217"/>
      <c r="AW809" s="217"/>
      <c r="AX809" s="217"/>
      <c r="BE809" s="94"/>
      <c r="BF809" s="217"/>
      <c r="BG809" s="94"/>
      <c r="BH809" s="94"/>
      <c r="BI809" s="217"/>
      <c r="BJ809" s="94"/>
      <c r="BK809" s="217"/>
      <c r="BL809" s="217"/>
      <c r="BQ809" s="96"/>
      <c r="BR809" s="96"/>
      <c r="BS809" s="96"/>
      <c r="BT809" s="96"/>
      <c r="BV809" s="96"/>
      <c r="BW809" s="96"/>
    </row>
    <row r="810" spans="2:75" x14ac:dyDescent="0.2">
      <c r="B810" s="101"/>
      <c r="I810" s="101"/>
      <c r="L810" s="101"/>
      <c r="M810" s="105"/>
      <c r="N810" s="256"/>
      <c r="O810" s="256"/>
      <c r="P810" s="256"/>
      <c r="Q810" s="256"/>
      <c r="R810" s="219"/>
      <c r="S810" s="219"/>
      <c r="T810" s="219"/>
      <c r="U810" s="219"/>
      <c r="V810" s="217"/>
      <c r="X810" s="106"/>
      <c r="Y810" s="217"/>
      <c r="Z810" s="217"/>
      <c r="AA810" s="217"/>
      <c r="AB810" s="94"/>
      <c r="AC810" s="217"/>
      <c r="AD810" s="217"/>
      <c r="AE810" s="217"/>
      <c r="AF810" s="217"/>
      <c r="AG810" s="217"/>
      <c r="AH810" s="217"/>
      <c r="AI810" s="94"/>
      <c r="AJ810" s="217"/>
      <c r="AK810" s="217"/>
      <c r="AL810" s="217"/>
      <c r="AM810" s="217"/>
      <c r="AN810" s="217"/>
      <c r="AO810" s="94"/>
      <c r="AP810" s="217"/>
      <c r="AQ810" s="217"/>
      <c r="AR810" s="217"/>
      <c r="AU810" s="217"/>
      <c r="AW810" s="217"/>
      <c r="AX810" s="217"/>
      <c r="BE810" s="94"/>
      <c r="BF810" s="217"/>
      <c r="BG810" s="94"/>
      <c r="BH810" s="94"/>
      <c r="BI810" s="217"/>
      <c r="BJ810" s="94"/>
      <c r="BK810" s="217"/>
      <c r="BL810" s="217"/>
      <c r="BQ810" s="96"/>
      <c r="BR810" s="96"/>
      <c r="BS810" s="96"/>
      <c r="BT810" s="96"/>
      <c r="BV810" s="96"/>
      <c r="BW810" s="96"/>
    </row>
    <row r="811" spans="2:75" x14ac:dyDescent="0.2">
      <c r="B811" s="101"/>
      <c r="I811" s="101"/>
      <c r="L811" s="101"/>
      <c r="M811" s="105"/>
      <c r="N811" s="256"/>
      <c r="O811" s="256"/>
      <c r="P811" s="256"/>
      <c r="Q811" s="256"/>
      <c r="R811" s="219"/>
      <c r="S811" s="219"/>
      <c r="T811" s="219"/>
      <c r="U811" s="219"/>
      <c r="V811" s="217"/>
      <c r="X811" s="106"/>
      <c r="Y811" s="217"/>
      <c r="Z811" s="217"/>
      <c r="AA811" s="217"/>
      <c r="AB811" s="94"/>
      <c r="AC811" s="217"/>
      <c r="AD811" s="217"/>
      <c r="AE811" s="217"/>
      <c r="AF811" s="217"/>
      <c r="AG811" s="217"/>
      <c r="AH811" s="217"/>
      <c r="AI811" s="94"/>
      <c r="AJ811" s="217"/>
      <c r="AK811" s="217"/>
      <c r="AL811" s="217"/>
      <c r="AM811" s="217"/>
      <c r="AN811" s="217"/>
      <c r="AO811" s="94"/>
      <c r="AP811" s="217"/>
      <c r="AQ811" s="217"/>
      <c r="AR811" s="217"/>
      <c r="AU811" s="217"/>
      <c r="AW811" s="217"/>
      <c r="AX811" s="217"/>
      <c r="BE811" s="94"/>
      <c r="BF811" s="217"/>
      <c r="BG811" s="94"/>
      <c r="BH811" s="94"/>
      <c r="BI811" s="217"/>
      <c r="BJ811" s="94"/>
      <c r="BK811" s="217"/>
      <c r="BL811" s="217"/>
      <c r="BQ811" s="96"/>
      <c r="BR811" s="96"/>
      <c r="BS811" s="96"/>
      <c r="BT811" s="96"/>
      <c r="BV811" s="96"/>
      <c r="BW811" s="96"/>
    </row>
    <row r="812" spans="2:75" x14ac:dyDescent="0.2">
      <c r="B812" s="101"/>
      <c r="I812" s="101"/>
      <c r="L812" s="101"/>
      <c r="M812" s="105"/>
      <c r="N812" s="256"/>
      <c r="O812" s="256"/>
      <c r="P812" s="256"/>
      <c r="Q812" s="256"/>
      <c r="R812" s="219"/>
      <c r="S812" s="219"/>
      <c r="T812" s="219"/>
      <c r="U812" s="219"/>
      <c r="V812" s="217"/>
      <c r="X812" s="106"/>
      <c r="Y812" s="217"/>
      <c r="Z812" s="217"/>
      <c r="AA812" s="217"/>
      <c r="AB812" s="94"/>
      <c r="AC812" s="217"/>
      <c r="AD812" s="217"/>
      <c r="AE812" s="217"/>
      <c r="AF812" s="217"/>
      <c r="AG812" s="217"/>
      <c r="AH812" s="217"/>
      <c r="AI812" s="94"/>
      <c r="AJ812" s="217"/>
      <c r="AK812" s="217"/>
      <c r="AL812" s="217"/>
      <c r="AM812" s="217"/>
      <c r="AN812" s="217"/>
      <c r="AO812" s="94"/>
      <c r="AP812" s="217"/>
      <c r="AQ812" s="217"/>
      <c r="AR812" s="217"/>
      <c r="AU812" s="217"/>
      <c r="AW812" s="217"/>
      <c r="AX812" s="217"/>
      <c r="BE812" s="94"/>
      <c r="BF812" s="217"/>
      <c r="BG812" s="94"/>
      <c r="BH812" s="94"/>
      <c r="BI812" s="217"/>
      <c r="BJ812" s="94"/>
      <c r="BK812" s="217"/>
      <c r="BL812" s="217"/>
      <c r="BQ812" s="96"/>
      <c r="BR812" s="96"/>
      <c r="BS812" s="96"/>
      <c r="BT812" s="96"/>
      <c r="BV812" s="96"/>
      <c r="BW812" s="96"/>
    </row>
    <row r="813" spans="2:75" x14ac:dyDescent="0.2">
      <c r="B813" s="101"/>
      <c r="I813" s="101"/>
      <c r="L813" s="101"/>
      <c r="M813" s="105"/>
      <c r="N813" s="256"/>
      <c r="O813" s="256"/>
      <c r="P813" s="256"/>
      <c r="Q813" s="256"/>
      <c r="R813" s="219"/>
      <c r="S813" s="219"/>
      <c r="T813" s="219"/>
      <c r="U813" s="219"/>
      <c r="V813" s="217"/>
      <c r="X813" s="106"/>
      <c r="Y813" s="217"/>
      <c r="Z813" s="217"/>
      <c r="AA813" s="217"/>
      <c r="AB813" s="94"/>
      <c r="AC813" s="217"/>
      <c r="AD813" s="217"/>
      <c r="AE813" s="217"/>
      <c r="AF813" s="217"/>
      <c r="AG813" s="217"/>
      <c r="AH813" s="217"/>
      <c r="AI813" s="94"/>
      <c r="AJ813" s="217"/>
      <c r="AK813" s="217"/>
      <c r="AL813" s="217"/>
      <c r="AM813" s="217"/>
      <c r="AN813" s="217"/>
      <c r="AO813" s="94"/>
      <c r="AP813" s="217"/>
      <c r="AQ813" s="217"/>
      <c r="AR813" s="217"/>
      <c r="AU813" s="217"/>
      <c r="AW813" s="217"/>
      <c r="AX813" s="217"/>
      <c r="BE813" s="94"/>
      <c r="BF813" s="217"/>
      <c r="BG813" s="94"/>
      <c r="BH813" s="94"/>
      <c r="BI813" s="217"/>
      <c r="BJ813" s="94"/>
      <c r="BK813" s="217"/>
      <c r="BL813" s="217"/>
      <c r="BQ813" s="96"/>
      <c r="BR813" s="96"/>
      <c r="BS813" s="96"/>
      <c r="BT813" s="96"/>
      <c r="BV813" s="96"/>
      <c r="BW813" s="96"/>
    </row>
    <row r="814" spans="2:75" x14ac:dyDescent="0.2">
      <c r="B814" s="101"/>
      <c r="I814" s="101"/>
      <c r="L814" s="101"/>
      <c r="M814" s="105"/>
      <c r="N814" s="256"/>
      <c r="O814" s="256"/>
      <c r="P814" s="256"/>
      <c r="Q814" s="256"/>
      <c r="R814" s="219"/>
      <c r="S814" s="219"/>
      <c r="T814" s="219"/>
      <c r="U814" s="219"/>
      <c r="V814" s="217"/>
      <c r="X814" s="106"/>
      <c r="Y814" s="217"/>
      <c r="Z814" s="217"/>
      <c r="AA814" s="217"/>
      <c r="AB814" s="94"/>
      <c r="AC814" s="217"/>
      <c r="AD814" s="217"/>
      <c r="AE814" s="217"/>
      <c r="AF814" s="217"/>
      <c r="AG814" s="217"/>
      <c r="AH814" s="217"/>
      <c r="AI814" s="94"/>
      <c r="AJ814" s="217"/>
      <c r="AK814" s="217"/>
      <c r="AL814" s="217"/>
      <c r="AM814" s="217"/>
      <c r="AN814" s="217"/>
      <c r="AO814" s="94"/>
      <c r="AP814" s="217"/>
      <c r="AQ814" s="217"/>
      <c r="AR814" s="217"/>
      <c r="AU814" s="217"/>
      <c r="AW814" s="217"/>
      <c r="AX814" s="217"/>
      <c r="BE814" s="94"/>
      <c r="BF814" s="217"/>
      <c r="BG814" s="94"/>
      <c r="BH814" s="94"/>
      <c r="BI814" s="217"/>
      <c r="BJ814" s="94"/>
      <c r="BK814" s="217"/>
      <c r="BL814" s="217"/>
      <c r="BQ814" s="96"/>
      <c r="BR814" s="96"/>
      <c r="BS814" s="96"/>
      <c r="BT814" s="96"/>
      <c r="BV814" s="96"/>
      <c r="BW814" s="96"/>
    </row>
    <row r="815" spans="2:75" x14ac:dyDescent="0.2">
      <c r="B815" s="101"/>
      <c r="I815" s="101"/>
      <c r="L815" s="101"/>
      <c r="M815" s="105"/>
      <c r="N815" s="256"/>
      <c r="O815" s="256"/>
      <c r="P815" s="256"/>
      <c r="Q815" s="256"/>
      <c r="R815" s="219"/>
      <c r="S815" s="219"/>
      <c r="T815" s="219"/>
      <c r="U815" s="219"/>
      <c r="V815" s="217"/>
      <c r="X815" s="106"/>
      <c r="Y815" s="217"/>
      <c r="Z815" s="217"/>
      <c r="AA815" s="217"/>
      <c r="AB815" s="94"/>
      <c r="AC815" s="217"/>
      <c r="AD815" s="217"/>
      <c r="AE815" s="217"/>
      <c r="AF815" s="217"/>
      <c r="AG815" s="217"/>
      <c r="AH815" s="217"/>
      <c r="AI815" s="94"/>
      <c r="AJ815" s="217"/>
      <c r="AK815" s="217"/>
      <c r="AL815" s="217"/>
      <c r="AM815" s="217"/>
      <c r="AN815" s="217"/>
      <c r="AO815" s="94"/>
      <c r="AP815" s="217"/>
      <c r="AQ815" s="217"/>
      <c r="AR815" s="217"/>
      <c r="AU815" s="217"/>
      <c r="AW815" s="217"/>
      <c r="AX815" s="217"/>
      <c r="BE815" s="94"/>
      <c r="BF815" s="217"/>
      <c r="BG815" s="94"/>
      <c r="BH815" s="94"/>
      <c r="BI815" s="217"/>
      <c r="BJ815" s="94"/>
      <c r="BK815" s="217"/>
      <c r="BL815" s="217"/>
      <c r="BQ815" s="96"/>
      <c r="BR815" s="96"/>
      <c r="BS815" s="96"/>
      <c r="BT815" s="96"/>
      <c r="BV815" s="96"/>
      <c r="BW815" s="96"/>
    </row>
    <row r="816" spans="2:75" x14ac:dyDescent="0.2">
      <c r="B816" s="101"/>
      <c r="I816" s="101"/>
      <c r="L816" s="101"/>
      <c r="M816" s="105"/>
      <c r="N816" s="256"/>
      <c r="O816" s="256"/>
      <c r="P816" s="256"/>
      <c r="Q816" s="256"/>
      <c r="R816" s="219"/>
      <c r="S816" s="219"/>
      <c r="T816" s="219"/>
      <c r="U816" s="219"/>
      <c r="V816" s="217"/>
      <c r="X816" s="106"/>
      <c r="Y816" s="217"/>
      <c r="Z816" s="217"/>
      <c r="AA816" s="217"/>
      <c r="AB816" s="94"/>
      <c r="AC816" s="217"/>
      <c r="AD816" s="217"/>
      <c r="AE816" s="217"/>
      <c r="AF816" s="217"/>
      <c r="AG816" s="217"/>
      <c r="AH816" s="217"/>
      <c r="AI816" s="94"/>
      <c r="AJ816" s="217"/>
      <c r="AK816" s="217"/>
      <c r="AL816" s="217"/>
      <c r="AM816" s="217"/>
      <c r="AN816" s="217"/>
      <c r="AO816" s="94"/>
      <c r="AP816" s="217"/>
      <c r="AQ816" s="217"/>
      <c r="AR816" s="217"/>
      <c r="AU816" s="217"/>
      <c r="AW816" s="217"/>
      <c r="AX816" s="217"/>
      <c r="BE816" s="94"/>
      <c r="BF816" s="217"/>
      <c r="BG816" s="94"/>
      <c r="BH816" s="94"/>
      <c r="BI816" s="217"/>
      <c r="BJ816" s="94"/>
      <c r="BK816" s="217"/>
      <c r="BL816" s="217"/>
      <c r="BQ816" s="96"/>
      <c r="BR816" s="96"/>
      <c r="BS816" s="96"/>
      <c r="BT816" s="96"/>
      <c r="BV816" s="96"/>
      <c r="BW816" s="96"/>
    </row>
    <row r="817" spans="2:75" x14ac:dyDescent="0.2">
      <c r="B817" s="101"/>
      <c r="I817" s="101"/>
      <c r="L817" s="101"/>
      <c r="M817" s="105"/>
      <c r="N817" s="256"/>
      <c r="O817" s="256"/>
      <c r="P817" s="256"/>
      <c r="Q817" s="256"/>
      <c r="R817" s="219"/>
      <c r="S817" s="219"/>
      <c r="T817" s="219"/>
      <c r="U817" s="219"/>
      <c r="V817" s="217"/>
      <c r="X817" s="106"/>
      <c r="Y817" s="217"/>
      <c r="Z817" s="217"/>
      <c r="AA817" s="217"/>
      <c r="AB817" s="94"/>
      <c r="AC817" s="217"/>
      <c r="AD817" s="217"/>
      <c r="AE817" s="217"/>
      <c r="AF817" s="217"/>
      <c r="AG817" s="217"/>
      <c r="AH817" s="217"/>
      <c r="AI817" s="94"/>
      <c r="AJ817" s="217"/>
      <c r="AK817" s="217"/>
      <c r="AL817" s="217"/>
      <c r="AM817" s="217"/>
      <c r="AN817" s="217"/>
      <c r="AO817" s="94"/>
      <c r="AP817" s="217"/>
      <c r="AQ817" s="217"/>
      <c r="AR817" s="217"/>
      <c r="AU817" s="217"/>
      <c r="AW817" s="217"/>
      <c r="AX817" s="217"/>
      <c r="BE817" s="94"/>
      <c r="BF817" s="217"/>
      <c r="BG817" s="94"/>
      <c r="BH817" s="94"/>
      <c r="BI817" s="217"/>
      <c r="BJ817" s="94"/>
      <c r="BK817" s="217"/>
      <c r="BL817" s="217"/>
      <c r="BQ817" s="96"/>
      <c r="BR817" s="96"/>
      <c r="BS817" s="96"/>
      <c r="BT817" s="96"/>
      <c r="BV817" s="96"/>
      <c r="BW817" s="96"/>
    </row>
    <row r="818" spans="2:75" x14ac:dyDescent="0.2">
      <c r="B818" s="101"/>
      <c r="I818" s="101"/>
      <c r="L818" s="101"/>
      <c r="M818" s="105"/>
      <c r="N818" s="256"/>
      <c r="O818" s="256"/>
      <c r="P818" s="256"/>
      <c r="Q818" s="256"/>
      <c r="R818" s="219"/>
      <c r="S818" s="219"/>
      <c r="T818" s="219"/>
      <c r="U818" s="219"/>
      <c r="V818" s="217"/>
      <c r="X818" s="106"/>
      <c r="Y818" s="217"/>
      <c r="Z818" s="217"/>
      <c r="AA818" s="217"/>
      <c r="AB818" s="94"/>
      <c r="AC818" s="217"/>
      <c r="AD818" s="217"/>
      <c r="AE818" s="217"/>
      <c r="AF818" s="217"/>
      <c r="AG818" s="217"/>
      <c r="AH818" s="217"/>
      <c r="AI818" s="94"/>
      <c r="AJ818" s="217"/>
      <c r="AK818" s="217"/>
      <c r="AL818" s="217"/>
      <c r="AM818" s="217"/>
      <c r="AN818" s="217"/>
      <c r="AO818" s="94"/>
      <c r="AP818" s="217"/>
      <c r="AQ818" s="217"/>
      <c r="AR818" s="217"/>
      <c r="AU818" s="217"/>
      <c r="AW818" s="217"/>
      <c r="AX818" s="217"/>
      <c r="BE818" s="94"/>
      <c r="BF818" s="217"/>
      <c r="BG818" s="94"/>
      <c r="BH818" s="94"/>
      <c r="BI818" s="217"/>
      <c r="BJ818" s="94"/>
      <c r="BK818" s="217"/>
      <c r="BL818" s="217"/>
      <c r="BQ818" s="96"/>
      <c r="BR818" s="96"/>
      <c r="BS818" s="96"/>
      <c r="BT818" s="96"/>
      <c r="BV818" s="96"/>
      <c r="BW818" s="96"/>
    </row>
    <row r="819" spans="2:75" x14ac:dyDescent="0.2">
      <c r="B819" s="101"/>
      <c r="I819" s="101"/>
      <c r="L819" s="101"/>
      <c r="M819" s="105"/>
      <c r="N819" s="256"/>
      <c r="O819" s="256"/>
      <c r="P819" s="256"/>
      <c r="Q819" s="256"/>
      <c r="R819" s="219"/>
      <c r="S819" s="219"/>
      <c r="T819" s="219"/>
      <c r="U819" s="219"/>
      <c r="V819" s="217"/>
      <c r="X819" s="106"/>
      <c r="Y819" s="217"/>
      <c r="Z819" s="217"/>
      <c r="AA819" s="217"/>
      <c r="AB819" s="94"/>
      <c r="AC819" s="217"/>
      <c r="AD819" s="217"/>
      <c r="AE819" s="217"/>
      <c r="AF819" s="217"/>
      <c r="AG819" s="217"/>
      <c r="AH819" s="217"/>
      <c r="AI819" s="94"/>
      <c r="AJ819" s="217"/>
      <c r="AK819" s="217"/>
      <c r="AL819" s="217"/>
      <c r="AM819" s="217"/>
      <c r="AN819" s="217"/>
      <c r="AO819" s="94"/>
      <c r="AP819" s="217"/>
      <c r="AQ819" s="217"/>
      <c r="AR819" s="217"/>
      <c r="AU819" s="217"/>
      <c r="AW819" s="217"/>
      <c r="AX819" s="217"/>
      <c r="BE819" s="94"/>
      <c r="BF819" s="217"/>
      <c r="BG819" s="94"/>
      <c r="BH819" s="94"/>
      <c r="BI819" s="217"/>
      <c r="BJ819" s="94"/>
      <c r="BK819" s="217"/>
      <c r="BL819" s="217"/>
      <c r="BQ819" s="96"/>
      <c r="BR819" s="96"/>
      <c r="BS819" s="96"/>
      <c r="BT819" s="96"/>
      <c r="BV819" s="96"/>
      <c r="BW819" s="96"/>
    </row>
    <row r="820" spans="2:75" x14ac:dyDescent="0.2">
      <c r="B820" s="101"/>
      <c r="I820" s="101"/>
      <c r="L820" s="101"/>
      <c r="M820" s="105"/>
      <c r="N820" s="256"/>
      <c r="O820" s="256"/>
      <c r="P820" s="256"/>
      <c r="Q820" s="256"/>
      <c r="R820" s="219"/>
      <c r="S820" s="219"/>
      <c r="T820" s="219"/>
      <c r="U820" s="219"/>
      <c r="V820" s="217"/>
      <c r="X820" s="106"/>
      <c r="Y820" s="217"/>
      <c r="Z820" s="217"/>
      <c r="AA820" s="217"/>
      <c r="AB820" s="94"/>
      <c r="AC820" s="217"/>
      <c r="AD820" s="217"/>
      <c r="AE820" s="217"/>
      <c r="AF820" s="217"/>
      <c r="AG820" s="217"/>
      <c r="AH820" s="217"/>
      <c r="AI820" s="94"/>
      <c r="AJ820" s="217"/>
      <c r="AK820" s="217"/>
      <c r="AL820" s="217"/>
      <c r="AM820" s="217"/>
      <c r="AN820" s="217"/>
      <c r="AO820" s="94"/>
      <c r="AP820" s="217"/>
      <c r="AQ820" s="217"/>
      <c r="AR820" s="217"/>
      <c r="AU820" s="217"/>
      <c r="AW820" s="217"/>
      <c r="AX820" s="217"/>
      <c r="BE820" s="94"/>
      <c r="BF820" s="217"/>
      <c r="BG820" s="94"/>
      <c r="BH820" s="94"/>
      <c r="BI820" s="217"/>
      <c r="BJ820" s="94"/>
      <c r="BK820" s="217"/>
      <c r="BL820" s="217"/>
      <c r="BQ820" s="96"/>
      <c r="BR820" s="96"/>
      <c r="BS820" s="96"/>
      <c r="BT820" s="96"/>
      <c r="BV820" s="96"/>
      <c r="BW820" s="96"/>
    </row>
    <row r="821" spans="2:75" x14ac:dyDescent="0.2">
      <c r="B821" s="101"/>
      <c r="I821" s="101"/>
      <c r="L821" s="101"/>
      <c r="M821" s="105"/>
      <c r="N821" s="256"/>
      <c r="O821" s="256"/>
      <c r="P821" s="256"/>
      <c r="Q821" s="256"/>
      <c r="R821" s="219"/>
      <c r="S821" s="219"/>
      <c r="T821" s="219"/>
      <c r="U821" s="219"/>
      <c r="V821" s="217"/>
      <c r="X821" s="106"/>
      <c r="Y821" s="217"/>
      <c r="Z821" s="217"/>
      <c r="AA821" s="217"/>
      <c r="AB821" s="94"/>
      <c r="AC821" s="217"/>
      <c r="AD821" s="217"/>
      <c r="AE821" s="217"/>
      <c r="AF821" s="217"/>
      <c r="AG821" s="217"/>
      <c r="AH821" s="217"/>
      <c r="AI821" s="94"/>
      <c r="AJ821" s="217"/>
      <c r="AK821" s="217"/>
      <c r="AL821" s="217"/>
      <c r="AM821" s="217"/>
      <c r="AN821" s="217"/>
      <c r="AO821" s="94"/>
      <c r="AP821" s="217"/>
      <c r="AQ821" s="217"/>
      <c r="AR821" s="217"/>
      <c r="AU821" s="217"/>
      <c r="AW821" s="217"/>
      <c r="AX821" s="217"/>
      <c r="BE821" s="94"/>
      <c r="BF821" s="217"/>
      <c r="BG821" s="94"/>
      <c r="BH821" s="94"/>
      <c r="BI821" s="217"/>
      <c r="BJ821" s="94"/>
      <c r="BK821" s="217"/>
      <c r="BL821" s="217"/>
      <c r="BQ821" s="96"/>
      <c r="BR821" s="96"/>
      <c r="BS821" s="96"/>
      <c r="BT821" s="96"/>
      <c r="BV821" s="96"/>
      <c r="BW821" s="96"/>
    </row>
    <row r="822" spans="2:75" x14ac:dyDescent="0.2">
      <c r="B822" s="101"/>
      <c r="I822" s="101"/>
      <c r="L822" s="101"/>
      <c r="M822" s="105"/>
      <c r="N822" s="256"/>
      <c r="O822" s="256"/>
      <c r="P822" s="256"/>
      <c r="Q822" s="256"/>
      <c r="R822" s="219"/>
      <c r="S822" s="219"/>
      <c r="T822" s="219"/>
      <c r="U822" s="219"/>
      <c r="V822" s="217"/>
      <c r="X822" s="106"/>
      <c r="Y822" s="217"/>
      <c r="Z822" s="217"/>
      <c r="AA822" s="217"/>
      <c r="AB822" s="94"/>
      <c r="AC822" s="217"/>
      <c r="AD822" s="217"/>
      <c r="AE822" s="217"/>
      <c r="AF822" s="217"/>
      <c r="AG822" s="217"/>
      <c r="AH822" s="217"/>
      <c r="AI822" s="94"/>
      <c r="AJ822" s="217"/>
      <c r="AK822" s="217"/>
      <c r="AL822" s="217"/>
      <c r="AM822" s="217"/>
      <c r="AN822" s="217"/>
      <c r="AO822" s="94"/>
      <c r="AP822" s="217"/>
      <c r="AQ822" s="217"/>
      <c r="AR822" s="217"/>
      <c r="AU822" s="217"/>
      <c r="AW822" s="217"/>
      <c r="AX822" s="217"/>
      <c r="BE822" s="94"/>
      <c r="BF822" s="217"/>
      <c r="BG822" s="94"/>
      <c r="BH822" s="94"/>
      <c r="BI822" s="217"/>
      <c r="BJ822" s="94"/>
      <c r="BK822" s="217"/>
      <c r="BL822" s="217"/>
      <c r="BQ822" s="96"/>
      <c r="BR822" s="96"/>
      <c r="BS822" s="96"/>
      <c r="BT822" s="96"/>
      <c r="BV822" s="96"/>
      <c r="BW822" s="96"/>
    </row>
    <row r="823" spans="2:75" x14ac:dyDescent="0.2">
      <c r="B823" s="101"/>
      <c r="I823" s="101"/>
      <c r="L823" s="101"/>
      <c r="M823" s="105"/>
      <c r="N823" s="256"/>
      <c r="O823" s="256"/>
      <c r="P823" s="256"/>
      <c r="Q823" s="256"/>
      <c r="R823" s="219"/>
      <c r="S823" s="219"/>
      <c r="T823" s="219"/>
      <c r="U823" s="219"/>
      <c r="V823" s="217"/>
      <c r="X823" s="106"/>
      <c r="Y823" s="217"/>
      <c r="Z823" s="217"/>
      <c r="AA823" s="217"/>
      <c r="AB823" s="94"/>
      <c r="AC823" s="217"/>
      <c r="AD823" s="217"/>
      <c r="AE823" s="217"/>
      <c r="AF823" s="217"/>
      <c r="AG823" s="217"/>
      <c r="AH823" s="217"/>
      <c r="AI823" s="94"/>
      <c r="AJ823" s="217"/>
      <c r="AK823" s="217"/>
      <c r="AL823" s="217"/>
      <c r="AM823" s="217"/>
      <c r="AN823" s="217"/>
      <c r="AO823" s="94"/>
      <c r="AP823" s="217"/>
      <c r="AQ823" s="217"/>
      <c r="AR823" s="217"/>
      <c r="AU823" s="217"/>
      <c r="AW823" s="217"/>
      <c r="AX823" s="217"/>
      <c r="BE823" s="94"/>
      <c r="BF823" s="217"/>
      <c r="BG823" s="94"/>
      <c r="BH823" s="94"/>
      <c r="BI823" s="217"/>
      <c r="BJ823" s="94"/>
      <c r="BK823" s="217"/>
      <c r="BL823" s="217"/>
      <c r="BQ823" s="96"/>
      <c r="BR823" s="96"/>
      <c r="BS823" s="96"/>
      <c r="BT823" s="96"/>
      <c r="BV823" s="96"/>
      <c r="BW823" s="96"/>
    </row>
    <row r="824" spans="2:75" x14ac:dyDescent="0.2">
      <c r="B824" s="101"/>
      <c r="I824" s="101"/>
      <c r="L824" s="101"/>
      <c r="M824" s="105"/>
      <c r="N824" s="256"/>
      <c r="O824" s="256"/>
      <c r="P824" s="256"/>
      <c r="Q824" s="256"/>
      <c r="R824" s="219"/>
      <c r="S824" s="219"/>
      <c r="T824" s="219"/>
      <c r="U824" s="219"/>
      <c r="V824" s="217"/>
      <c r="X824" s="106"/>
      <c r="Y824" s="217"/>
      <c r="Z824" s="217"/>
      <c r="AA824" s="217"/>
      <c r="AB824" s="94"/>
      <c r="AC824" s="217"/>
      <c r="AD824" s="217"/>
      <c r="AE824" s="217"/>
      <c r="AF824" s="217"/>
      <c r="AG824" s="217"/>
      <c r="AH824" s="217"/>
      <c r="AI824" s="94"/>
      <c r="AJ824" s="217"/>
      <c r="AK824" s="217"/>
      <c r="AL824" s="217"/>
      <c r="AM824" s="217"/>
      <c r="AN824" s="217"/>
      <c r="AO824" s="94"/>
      <c r="AP824" s="217"/>
      <c r="AQ824" s="217"/>
      <c r="AR824" s="217"/>
      <c r="AU824" s="217"/>
      <c r="AW824" s="217"/>
      <c r="AX824" s="217"/>
      <c r="BE824" s="94"/>
      <c r="BF824" s="217"/>
      <c r="BG824" s="94"/>
      <c r="BH824" s="94"/>
      <c r="BI824" s="217"/>
      <c r="BJ824" s="94"/>
      <c r="BK824" s="217"/>
      <c r="BL824" s="217"/>
      <c r="BQ824" s="96"/>
      <c r="BR824" s="96"/>
      <c r="BS824" s="96"/>
      <c r="BT824" s="96"/>
      <c r="BV824" s="96"/>
      <c r="BW824" s="96"/>
    </row>
    <row r="825" spans="2:75" x14ac:dyDescent="0.2">
      <c r="B825" s="101"/>
      <c r="I825" s="101"/>
      <c r="L825" s="101"/>
      <c r="M825" s="105"/>
      <c r="N825" s="256"/>
      <c r="O825" s="256"/>
      <c r="P825" s="256"/>
      <c r="Q825" s="256"/>
      <c r="R825" s="219"/>
      <c r="S825" s="219"/>
      <c r="T825" s="219"/>
      <c r="U825" s="219"/>
      <c r="V825" s="217"/>
      <c r="X825" s="106"/>
      <c r="Y825" s="217"/>
      <c r="Z825" s="217"/>
      <c r="AA825" s="217"/>
      <c r="AB825" s="94"/>
      <c r="AC825" s="217"/>
      <c r="AD825" s="217"/>
      <c r="AE825" s="217"/>
      <c r="AF825" s="217"/>
      <c r="AG825" s="217"/>
      <c r="AH825" s="217"/>
      <c r="AI825" s="94"/>
      <c r="AJ825" s="217"/>
      <c r="AK825" s="217"/>
      <c r="AL825" s="217"/>
      <c r="AM825" s="217"/>
      <c r="AN825" s="217"/>
      <c r="AO825" s="94"/>
      <c r="AP825" s="217"/>
      <c r="AQ825" s="217"/>
      <c r="AR825" s="217"/>
      <c r="AU825" s="217"/>
      <c r="AW825" s="217"/>
      <c r="AX825" s="217"/>
      <c r="BE825" s="94"/>
      <c r="BF825" s="217"/>
      <c r="BG825" s="94"/>
      <c r="BH825" s="94"/>
      <c r="BI825" s="217"/>
      <c r="BJ825" s="94"/>
      <c r="BK825" s="217"/>
      <c r="BL825" s="217"/>
      <c r="BQ825" s="96"/>
      <c r="BR825" s="96"/>
      <c r="BS825" s="96"/>
      <c r="BT825" s="96"/>
      <c r="BV825" s="96"/>
      <c r="BW825" s="96"/>
    </row>
    <row r="826" spans="2:75" x14ac:dyDescent="0.2">
      <c r="B826" s="101"/>
      <c r="I826" s="101"/>
      <c r="L826" s="101"/>
      <c r="M826" s="105"/>
      <c r="N826" s="256"/>
      <c r="O826" s="256"/>
      <c r="P826" s="256"/>
      <c r="Q826" s="256"/>
      <c r="R826" s="219"/>
      <c r="S826" s="219"/>
      <c r="T826" s="219"/>
      <c r="U826" s="219"/>
      <c r="V826" s="217"/>
      <c r="X826" s="106"/>
      <c r="Y826" s="217"/>
      <c r="Z826" s="217"/>
      <c r="AA826" s="217"/>
      <c r="AB826" s="94"/>
      <c r="AC826" s="217"/>
      <c r="AD826" s="217"/>
      <c r="AE826" s="217"/>
      <c r="AF826" s="217"/>
      <c r="AG826" s="217"/>
      <c r="AH826" s="217"/>
      <c r="AI826" s="94"/>
      <c r="AJ826" s="217"/>
      <c r="AK826" s="217"/>
      <c r="AL826" s="217"/>
      <c r="AM826" s="217"/>
      <c r="AN826" s="217"/>
      <c r="AO826" s="94"/>
      <c r="AP826" s="217"/>
      <c r="AQ826" s="217"/>
      <c r="AR826" s="217"/>
      <c r="AU826" s="217"/>
      <c r="AW826" s="217"/>
      <c r="AX826" s="217"/>
      <c r="BE826" s="94"/>
      <c r="BF826" s="217"/>
      <c r="BG826" s="94"/>
      <c r="BH826" s="94"/>
      <c r="BI826" s="217"/>
      <c r="BJ826" s="94"/>
      <c r="BK826" s="217"/>
      <c r="BL826" s="217"/>
      <c r="BQ826" s="96"/>
      <c r="BR826" s="96"/>
      <c r="BS826" s="96"/>
      <c r="BT826" s="96"/>
      <c r="BV826" s="96"/>
      <c r="BW826" s="96"/>
    </row>
    <row r="827" spans="2:75" x14ac:dyDescent="0.2">
      <c r="B827" s="101"/>
      <c r="I827" s="101"/>
      <c r="L827" s="101"/>
      <c r="M827" s="105"/>
      <c r="N827" s="256"/>
      <c r="O827" s="256"/>
      <c r="P827" s="256"/>
      <c r="Q827" s="256"/>
      <c r="R827" s="219"/>
      <c r="S827" s="219"/>
      <c r="T827" s="219"/>
      <c r="U827" s="219"/>
      <c r="V827" s="217"/>
      <c r="X827" s="106"/>
      <c r="Y827" s="217"/>
      <c r="Z827" s="217"/>
      <c r="AA827" s="217"/>
      <c r="AB827" s="94"/>
      <c r="AC827" s="217"/>
      <c r="AD827" s="217"/>
      <c r="AE827" s="217"/>
      <c r="AF827" s="217"/>
      <c r="AG827" s="217"/>
      <c r="AH827" s="217"/>
      <c r="AI827" s="94"/>
      <c r="AJ827" s="217"/>
      <c r="AK827" s="217"/>
      <c r="AL827" s="217"/>
      <c r="AM827" s="217"/>
      <c r="AN827" s="217"/>
      <c r="AO827" s="94"/>
      <c r="AP827" s="217"/>
      <c r="AQ827" s="217"/>
      <c r="AR827" s="217"/>
      <c r="AU827" s="217"/>
      <c r="AW827" s="217"/>
      <c r="AX827" s="217"/>
      <c r="BE827" s="94"/>
      <c r="BF827" s="217"/>
      <c r="BG827" s="94"/>
      <c r="BH827" s="94"/>
      <c r="BI827" s="217"/>
      <c r="BJ827" s="94"/>
      <c r="BK827" s="217"/>
      <c r="BL827" s="217"/>
      <c r="BQ827" s="96"/>
      <c r="BR827" s="96"/>
      <c r="BS827" s="96"/>
      <c r="BT827" s="96"/>
      <c r="BV827" s="96"/>
      <c r="BW827" s="96"/>
    </row>
    <row r="828" spans="2:75" x14ac:dyDescent="0.2">
      <c r="B828" s="101"/>
      <c r="I828" s="101"/>
      <c r="L828" s="101"/>
      <c r="M828" s="105"/>
      <c r="N828" s="256"/>
      <c r="O828" s="256"/>
      <c r="P828" s="256"/>
      <c r="Q828" s="256"/>
      <c r="R828" s="219"/>
      <c r="S828" s="219"/>
      <c r="T828" s="219"/>
      <c r="U828" s="219"/>
      <c r="V828" s="217"/>
      <c r="X828" s="106"/>
      <c r="Y828" s="217"/>
      <c r="Z828" s="217"/>
      <c r="AA828" s="217"/>
      <c r="AB828" s="94"/>
      <c r="AC828" s="217"/>
      <c r="AD828" s="217"/>
      <c r="AE828" s="217"/>
      <c r="AF828" s="217"/>
      <c r="AG828" s="217"/>
      <c r="AH828" s="217"/>
      <c r="AI828" s="94"/>
      <c r="AJ828" s="217"/>
      <c r="AK828" s="217"/>
      <c r="AL828" s="217"/>
      <c r="AM828" s="217"/>
      <c r="AN828" s="217"/>
      <c r="AO828" s="94"/>
      <c r="AP828" s="217"/>
      <c r="AQ828" s="217"/>
      <c r="AR828" s="217"/>
      <c r="AU828" s="217"/>
      <c r="AW828" s="217"/>
      <c r="AX828" s="217"/>
      <c r="BE828" s="94"/>
      <c r="BF828" s="217"/>
      <c r="BG828" s="94"/>
      <c r="BH828" s="94"/>
      <c r="BI828" s="217"/>
      <c r="BJ828" s="94"/>
      <c r="BK828" s="217"/>
      <c r="BL828" s="217"/>
      <c r="BQ828" s="96"/>
      <c r="BR828" s="96"/>
      <c r="BS828" s="96"/>
      <c r="BT828" s="96"/>
      <c r="BV828" s="96"/>
      <c r="BW828" s="96"/>
    </row>
    <row r="829" spans="2:75" x14ac:dyDescent="0.2">
      <c r="B829" s="101"/>
      <c r="I829" s="101"/>
      <c r="L829" s="101"/>
      <c r="M829" s="105"/>
      <c r="N829" s="256"/>
      <c r="O829" s="256"/>
      <c r="P829" s="256"/>
      <c r="Q829" s="256"/>
      <c r="R829" s="219"/>
      <c r="S829" s="219"/>
      <c r="T829" s="219"/>
      <c r="U829" s="219"/>
      <c r="V829" s="217"/>
      <c r="X829" s="106"/>
      <c r="Y829" s="217"/>
      <c r="Z829" s="217"/>
      <c r="AA829" s="217"/>
      <c r="AB829" s="94"/>
      <c r="AC829" s="217"/>
      <c r="AD829" s="217"/>
      <c r="AE829" s="217"/>
      <c r="AF829" s="217"/>
      <c r="AG829" s="217"/>
      <c r="AH829" s="217"/>
      <c r="AI829" s="94"/>
      <c r="AJ829" s="217"/>
      <c r="AK829" s="217"/>
      <c r="AL829" s="217"/>
      <c r="AM829" s="217"/>
      <c r="AN829" s="217"/>
      <c r="AO829" s="94"/>
      <c r="AP829" s="217"/>
      <c r="AQ829" s="217"/>
      <c r="AR829" s="217"/>
      <c r="AU829" s="217"/>
      <c r="AW829" s="217"/>
      <c r="AX829" s="217"/>
      <c r="BE829" s="94"/>
      <c r="BF829" s="217"/>
      <c r="BG829" s="94"/>
      <c r="BH829" s="94"/>
      <c r="BI829" s="217"/>
      <c r="BJ829" s="94"/>
      <c r="BK829" s="217"/>
      <c r="BL829" s="217"/>
      <c r="BQ829" s="96"/>
      <c r="BR829" s="96"/>
      <c r="BS829" s="96"/>
      <c r="BT829" s="96"/>
      <c r="BV829" s="96"/>
      <c r="BW829" s="96"/>
    </row>
    <row r="830" spans="2:75" x14ac:dyDescent="0.2">
      <c r="B830" s="101"/>
      <c r="I830" s="101"/>
      <c r="L830" s="101"/>
      <c r="M830" s="105"/>
      <c r="N830" s="256"/>
      <c r="O830" s="256"/>
      <c r="P830" s="256"/>
      <c r="Q830" s="256"/>
      <c r="R830" s="219"/>
      <c r="S830" s="219"/>
      <c r="T830" s="219"/>
      <c r="U830" s="219"/>
      <c r="V830" s="217"/>
      <c r="X830" s="106"/>
      <c r="Y830" s="217"/>
      <c r="Z830" s="217"/>
      <c r="AA830" s="217"/>
      <c r="AB830" s="94"/>
      <c r="AC830" s="217"/>
      <c r="AD830" s="217"/>
      <c r="AE830" s="217"/>
      <c r="AF830" s="217"/>
      <c r="AG830" s="217"/>
      <c r="AH830" s="217"/>
      <c r="AI830" s="94"/>
      <c r="AJ830" s="217"/>
      <c r="AK830" s="217"/>
      <c r="AL830" s="217"/>
      <c r="AM830" s="217"/>
      <c r="AN830" s="217"/>
      <c r="AO830" s="94"/>
      <c r="AP830" s="217"/>
      <c r="AQ830" s="217"/>
      <c r="AR830" s="217"/>
      <c r="AU830" s="217"/>
      <c r="AW830" s="217"/>
      <c r="AX830" s="217"/>
      <c r="BE830" s="94"/>
      <c r="BF830" s="217"/>
      <c r="BG830" s="94"/>
      <c r="BH830" s="94"/>
      <c r="BI830" s="217"/>
      <c r="BJ830" s="94"/>
      <c r="BK830" s="217"/>
      <c r="BL830" s="217"/>
      <c r="BQ830" s="96"/>
      <c r="BR830" s="96"/>
      <c r="BS830" s="96"/>
      <c r="BT830" s="96"/>
      <c r="BV830" s="96"/>
      <c r="BW830" s="96"/>
    </row>
    <row r="831" spans="2:75" x14ac:dyDescent="0.2">
      <c r="B831" s="101"/>
      <c r="I831" s="101"/>
      <c r="L831" s="101"/>
      <c r="M831" s="105"/>
      <c r="N831" s="256"/>
      <c r="O831" s="256"/>
      <c r="P831" s="256"/>
      <c r="Q831" s="256"/>
      <c r="R831" s="219"/>
      <c r="S831" s="219"/>
      <c r="T831" s="219"/>
      <c r="U831" s="219"/>
      <c r="V831" s="217"/>
      <c r="X831" s="106"/>
      <c r="Y831" s="217"/>
      <c r="Z831" s="217"/>
      <c r="AA831" s="217"/>
      <c r="AB831" s="94"/>
      <c r="AC831" s="217"/>
      <c r="AD831" s="217"/>
      <c r="AE831" s="217"/>
      <c r="AF831" s="217"/>
      <c r="AG831" s="217"/>
      <c r="AH831" s="217"/>
      <c r="AI831" s="94"/>
      <c r="AJ831" s="217"/>
      <c r="AK831" s="217"/>
      <c r="AL831" s="217"/>
      <c r="AM831" s="217"/>
      <c r="AN831" s="217"/>
      <c r="AO831" s="94"/>
      <c r="AP831" s="217"/>
      <c r="AQ831" s="217"/>
      <c r="AR831" s="217"/>
      <c r="AU831" s="217"/>
      <c r="AW831" s="217"/>
      <c r="AX831" s="217"/>
      <c r="BE831" s="94"/>
      <c r="BF831" s="217"/>
      <c r="BG831" s="94"/>
      <c r="BH831" s="94"/>
      <c r="BI831" s="217"/>
      <c r="BJ831" s="94"/>
      <c r="BK831" s="217"/>
      <c r="BL831" s="217"/>
      <c r="BQ831" s="96"/>
      <c r="BR831" s="96"/>
      <c r="BS831" s="96"/>
      <c r="BT831" s="96"/>
      <c r="BV831" s="96"/>
      <c r="BW831" s="96"/>
    </row>
    <row r="832" spans="2:75" x14ac:dyDescent="0.2">
      <c r="B832" s="101"/>
      <c r="I832" s="101"/>
      <c r="L832" s="101"/>
      <c r="M832" s="105"/>
      <c r="N832" s="256"/>
      <c r="O832" s="256"/>
      <c r="P832" s="256"/>
      <c r="Q832" s="256"/>
      <c r="R832" s="219"/>
      <c r="S832" s="219"/>
      <c r="T832" s="219"/>
      <c r="U832" s="219"/>
      <c r="V832" s="217"/>
      <c r="X832" s="106"/>
      <c r="Y832" s="217"/>
      <c r="Z832" s="217"/>
      <c r="AA832" s="217"/>
      <c r="AB832" s="94"/>
      <c r="AC832" s="217"/>
      <c r="AD832" s="217"/>
      <c r="AE832" s="217"/>
      <c r="AF832" s="217"/>
      <c r="AG832" s="217"/>
      <c r="AH832" s="217"/>
      <c r="AI832" s="94"/>
      <c r="AJ832" s="217"/>
      <c r="AK832" s="217"/>
      <c r="AL832" s="217"/>
      <c r="AM832" s="217"/>
      <c r="AN832" s="217"/>
      <c r="AO832" s="94"/>
      <c r="AP832" s="217"/>
      <c r="AQ832" s="217"/>
      <c r="AR832" s="217"/>
      <c r="AU832" s="217"/>
      <c r="AW832" s="217"/>
      <c r="AX832" s="217"/>
      <c r="BE832" s="94"/>
      <c r="BF832" s="217"/>
      <c r="BG832" s="94"/>
      <c r="BH832" s="94"/>
      <c r="BI832" s="217"/>
      <c r="BJ832" s="94"/>
      <c r="BK832" s="217"/>
      <c r="BL832" s="217"/>
      <c r="BQ832" s="96"/>
      <c r="BR832" s="96"/>
      <c r="BS832" s="96"/>
      <c r="BT832" s="96"/>
      <c r="BV832" s="96"/>
      <c r="BW832" s="96"/>
    </row>
    <row r="833" spans="2:75" x14ac:dyDescent="0.2">
      <c r="B833" s="101"/>
      <c r="I833" s="101"/>
      <c r="L833" s="101"/>
      <c r="M833" s="105"/>
      <c r="N833" s="256"/>
      <c r="O833" s="256"/>
      <c r="P833" s="256"/>
      <c r="Q833" s="256"/>
      <c r="R833" s="219"/>
      <c r="S833" s="219"/>
      <c r="T833" s="219"/>
      <c r="U833" s="219"/>
      <c r="V833" s="217"/>
      <c r="X833" s="106"/>
      <c r="Y833" s="217"/>
      <c r="Z833" s="217"/>
      <c r="AA833" s="217"/>
      <c r="AB833" s="94"/>
      <c r="AC833" s="217"/>
      <c r="AD833" s="217"/>
      <c r="AE833" s="217"/>
      <c r="AF833" s="217"/>
      <c r="AG833" s="217"/>
      <c r="AH833" s="217"/>
      <c r="AI833" s="94"/>
      <c r="AJ833" s="217"/>
      <c r="AK833" s="217"/>
      <c r="AL833" s="217"/>
      <c r="AM833" s="217"/>
      <c r="AN833" s="217"/>
      <c r="AO833" s="94"/>
      <c r="AP833" s="217"/>
      <c r="AQ833" s="217"/>
      <c r="AR833" s="217"/>
      <c r="AU833" s="217"/>
      <c r="AW833" s="217"/>
      <c r="AX833" s="217"/>
      <c r="BE833" s="94"/>
      <c r="BF833" s="217"/>
      <c r="BG833" s="94"/>
      <c r="BH833" s="94"/>
      <c r="BI833" s="217"/>
      <c r="BJ833" s="94"/>
      <c r="BK833" s="217"/>
      <c r="BL833" s="217"/>
      <c r="BQ833" s="96"/>
      <c r="BR833" s="96"/>
      <c r="BS833" s="96"/>
      <c r="BT833" s="96"/>
      <c r="BV833" s="96"/>
      <c r="BW833" s="96"/>
    </row>
    <row r="834" spans="2:75" x14ac:dyDescent="0.2">
      <c r="B834" s="101"/>
      <c r="I834" s="101"/>
      <c r="L834" s="101"/>
      <c r="M834" s="105"/>
      <c r="N834" s="256"/>
      <c r="O834" s="256"/>
      <c r="P834" s="256"/>
      <c r="Q834" s="256"/>
      <c r="R834" s="219"/>
      <c r="S834" s="219"/>
      <c r="T834" s="219"/>
      <c r="U834" s="219"/>
      <c r="V834" s="217"/>
      <c r="X834" s="106"/>
      <c r="Y834" s="217"/>
      <c r="Z834" s="217"/>
      <c r="AA834" s="217"/>
      <c r="AB834" s="94"/>
      <c r="AC834" s="217"/>
      <c r="AD834" s="217"/>
      <c r="AE834" s="217"/>
      <c r="AF834" s="217"/>
      <c r="AG834" s="217"/>
      <c r="AH834" s="217"/>
      <c r="AI834" s="94"/>
      <c r="AJ834" s="217"/>
      <c r="AK834" s="217"/>
      <c r="AL834" s="217"/>
      <c r="AM834" s="217"/>
      <c r="AN834" s="217"/>
      <c r="AO834" s="94"/>
      <c r="AP834" s="217"/>
      <c r="AQ834" s="217"/>
      <c r="AR834" s="217"/>
      <c r="AU834" s="217"/>
      <c r="AW834" s="217"/>
      <c r="AX834" s="217"/>
      <c r="BE834" s="94"/>
      <c r="BF834" s="217"/>
      <c r="BG834" s="94"/>
      <c r="BH834" s="94"/>
      <c r="BI834" s="217"/>
      <c r="BJ834" s="94"/>
      <c r="BK834" s="217"/>
      <c r="BL834" s="217"/>
      <c r="BQ834" s="96"/>
      <c r="BR834" s="96"/>
      <c r="BS834" s="96"/>
      <c r="BT834" s="96"/>
      <c r="BV834" s="96"/>
      <c r="BW834" s="96"/>
    </row>
    <row r="835" spans="2:75" x14ac:dyDescent="0.2">
      <c r="B835" s="101"/>
      <c r="I835" s="101"/>
      <c r="L835" s="101"/>
      <c r="M835" s="105"/>
      <c r="N835" s="256"/>
      <c r="O835" s="256"/>
      <c r="P835" s="256"/>
      <c r="Q835" s="256"/>
      <c r="R835" s="219"/>
      <c r="S835" s="219"/>
      <c r="T835" s="219"/>
      <c r="U835" s="219"/>
      <c r="V835" s="217"/>
      <c r="X835" s="106"/>
      <c r="Y835" s="217"/>
      <c r="Z835" s="217"/>
      <c r="AA835" s="217"/>
      <c r="AB835" s="94"/>
      <c r="AC835" s="217"/>
      <c r="AD835" s="217"/>
      <c r="AE835" s="217"/>
      <c r="AF835" s="217"/>
      <c r="AG835" s="217"/>
      <c r="AH835" s="217"/>
      <c r="AI835" s="94"/>
      <c r="AJ835" s="217"/>
      <c r="AK835" s="217"/>
      <c r="AL835" s="217"/>
      <c r="AM835" s="217"/>
      <c r="AN835" s="217"/>
      <c r="AO835" s="94"/>
      <c r="AP835" s="217"/>
      <c r="AQ835" s="217"/>
      <c r="AR835" s="217"/>
      <c r="AU835" s="217"/>
      <c r="AW835" s="217"/>
      <c r="AX835" s="217"/>
      <c r="BE835" s="94"/>
      <c r="BF835" s="217"/>
      <c r="BG835" s="94"/>
      <c r="BH835" s="94"/>
      <c r="BI835" s="217"/>
      <c r="BJ835" s="94"/>
      <c r="BK835" s="217"/>
      <c r="BL835" s="217"/>
      <c r="BQ835" s="96"/>
      <c r="BR835" s="96"/>
      <c r="BS835" s="96"/>
      <c r="BT835" s="96"/>
      <c r="BV835" s="96"/>
      <c r="BW835" s="96"/>
    </row>
    <row r="836" spans="2:75" x14ac:dyDescent="0.2">
      <c r="B836" s="101"/>
      <c r="I836" s="101"/>
      <c r="L836" s="101"/>
      <c r="M836" s="105"/>
      <c r="N836" s="256"/>
      <c r="O836" s="256"/>
      <c r="P836" s="256"/>
      <c r="Q836" s="256"/>
      <c r="R836" s="219"/>
      <c r="S836" s="219"/>
      <c r="T836" s="219"/>
      <c r="U836" s="219"/>
      <c r="V836" s="217"/>
      <c r="X836" s="106"/>
      <c r="Y836" s="217"/>
      <c r="Z836" s="217"/>
      <c r="AA836" s="217"/>
      <c r="AB836" s="94"/>
      <c r="AC836" s="217"/>
      <c r="AD836" s="217"/>
      <c r="AE836" s="217"/>
      <c r="AF836" s="217"/>
      <c r="AG836" s="217"/>
      <c r="AH836" s="217"/>
      <c r="AI836" s="94"/>
      <c r="AJ836" s="217"/>
      <c r="AK836" s="217"/>
      <c r="AL836" s="217"/>
      <c r="AM836" s="217"/>
      <c r="AN836" s="217"/>
      <c r="AO836" s="94"/>
      <c r="AP836" s="217"/>
      <c r="AQ836" s="217"/>
      <c r="AR836" s="217"/>
      <c r="AU836" s="217"/>
      <c r="AW836" s="217"/>
      <c r="AX836" s="217"/>
      <c r="BE836" s="94"/>
      <c r="BF836" s="217"/>
      <c r="BG836" s="94"/>
      <c r="BH836" s="94"/>
      <c r="BI836" s="217"/>
      <c r="BJ836" s="94"/>
      <c r="BK836" s="217"/>
      <c r="BL836" s="217"/>
      <c r="BQ836" s="96"/>
      <c r="BR836" s="96"/>
      <c r="BS836" s="96"/>
      <c r="BT836" s="96"/>
      <c r="BV836" s="96"/>
      <c r="BW836" s="96"/>
    </row>
    <row r="837" spans="2:75" x14ac:dyDescent="0.2">
      <c r="B837" s="101"/>
      <c r="I837" s="101"/>
      <c r="L837" s="101"/>
      <c r="M837" s="105"/>
      <c r="N837" s="256"/>
      <c r="O837" s="256"/>
      <c r="P837" s="256"/>
      <c r="Q837" s="256"/>
      <c r="R837" s="219"/>
      <c r="S837" s="219"/>
      <c r="T837" s="219"/>
      <c r="U837" s="219"/>
      <c r="V837" s="217"/>
      <c r="X837" s="106"/>
      <c r="Y837" s="217"/>
      <c r="Z837" s="217"/>
      <c r="AA837" s="217"/>
      <c r="AB837" s="94"/>
      <c r="AC837" s="217"/>
      <c r="AD837" s="217"/>
      <c r="AE837" s="217"/>
      <c r="AF837" s="217"/>
      <c r="AG837" s="217"/>
      <c r="AH837" s="217"/>
      <c r="AI837" s="94"/>
      <c r="AJ837" s="217"/>
      <c r="AK837" s="217"/>
      <c r="AL837" s="217"/>
      <c r="AM837" s="217"/>
      <c r="AN837" s="217"/>
      <c r="AO837" s="94"/>
      <c r="AP837" s="217"/>
      <c r="AQ837" s="217"/>
      <c r="AR837" s="217"/>
      <c r="AU837" s="217"/>
      <c r="AW837" s="217"/>
      <c r="AX837" s="217"/>
      <c r="BE837" s="94"/>
      <c r="BF837" s="217"/>
      <c r="BG837" s="94"/>
      <c r="BH837" s="94"/>
      <c r="BI837" s="217"/>
      <c r="BJ837" s="94"/>
      <c r="BK837" s="217"/>
      <c r="BL837" s="217"/>
      <c r="BQ837" s="96"/>
      <c r="BR837" s="96"/>
      <c r="BS837" s="96"/>
      <c r="BT837" s="96"/>
      <c r="BV837" s="96"/>
      <c r="BW837" s="96"/>
    </row>
    <row r="838" spans="2:75" x14ac:dyDescent="0.2">
      <c r="B838" s="101"/>
      <c r="I838" s="101"/>
      <c r="L838" s="101"/>
      <c r="M838" s="105"/>
      <c r="N838" s="256"/>
      <c r="O838" s="256"/>
      <c r="P838" s="256"/>
      <c r="Q838" s="256"/>
      <c r="R838" s="219"/>
      <c r="S838" s="219"/>
      <c r="T838" s="219"/>
      <c r="U838" s="219"/>
      <c r="V838" s="217"/>
      <c r="X838" s="106"/>
      <c r="Y838" s="217"/>
      <c r="Z838" s="217"/>
      <c r="AA838" s="217"/>
      <c r="AB838" s="94"/>
      <c r="AC838" s="217"/>
      <c r="AD838" s="217"/>
      <c r="AE838" s="217"/>
      <c r="AF838" s="217"/>
      <c r="AG838" s="217"/>
      <c r="AH838" s="217"/>
      <c r="AI838" s="94"/>
      <c r="AJ838" s="217"/>
      <c r="AK838" s="217"/>
      <c r="AL838" s="217"/>
      <c r="AM838" s="217"/>
      <c r="AN838" s="217"/>
      <c r="AO838" s="94"/>
      <c r="AP838" s="217"/>
      <c r="AQ838" s="217"/>
      <c r="AR838" s="217"/>
      <c r="AU838" s="217"/>
      <c r="AW838" s="217"/>
      <c r="AX838" s="217"/>
      <c r="BE838" s="94"/>
      <c r="BF838" s="217"/>
      <c r="BG838" s="94"/>
      <c r="BH838" s="94"/>
      <c r="BI838" s="217"/>
      <c r="BJ838" s="94"/>
      <c r="BK838" s="217"/>
      <c r="BL838" s="217"/>
      <c r="BQ838" s="96"/>
      <c r="BR838" s="96"/>
      <c r="BS838" s="96"/>
      <c r="BT838" s="96"/>
      <c r="BV838" s="96"/>
      <c r="BW838" s="96"/>
    </row>
    <row r="839" spans="2:75" x14ac:dyDescent="0.2">
      <c r="B839" s="101"/>
      <c r="I839" s="101"/>
      <c r="L839" s="101"/>
      <c r="M839" s="105"/>
      <c r="N839" s="256"/>
      <c r="O839" s="256"/>
      <c r="P839" s="256"/>
      <c r="Q839" s="256"/>
      <c r="R839" s="219"/>
      <c r="S839" s="219"/>
      <c r="T839" s="219"/>
      <c r="U839" s="219"/>
      <c r="V839" s="217"/>
      <c r="X839" s="106"/>
      <c r="Y839" s="217"/>
      <c r="Z839" s="217"/>
      <c r="AA839" s="217"/>
      <c r="AB839" s="94"/>
      <c r="AC839" s="217"/>
      <c r="AD839" s="217"/>
      <c r="AE839" s="217"/>
      <c r="AF839" s="217"/>
      <c r="AG839" s="217"/>
      <c r="AH839" s="217"/>
      <c r="AI839" s="94"/>
      <c r="AJ839" s="217"/>
      <c r="AK839" s="217"/>
      <c r="AL839" s="217"/>
      <c r="AM839" s="217"/>
      <c r="AN839" s="217"/>
      <c r="AO839" s="94"/>
      <c r="AP839" s="217"/>
      <c r="AQ839" s="217"/>
      <c r="AR839" s="217"/>
      <c r="AU839" s="217"/>
      <c r="AW839" s="217"/>
      <c r="AX839" s="217"/>
      <c r="BE839" s="94"/>
      <c r="BF839" s="217"/>
      <c r="BG839" s="94"/>
      <c r="BH839" s="94"/>
      <c r="BI839" s="217"/>
      <c r="BJ839" s="94"/>
      <c r="BK839" s="217"/>
      <c r="BL839" s="217"/>
      <c r="BQ839" s="96"/>
      <c r="BR839" s="96"/>
      <c r="BS839" s="96"/>
      <c r="BT839" s="96"/>
      <c r="BV839" s="96"/>
      <c r="BW839" s="96"/>
    </row>
    <row r="840" spans="2:75" x14ac:dyDescent="0.2">
      <c r="B840" s="101"/>
      <c r="I840" s="101"/>
      <c r="L840" s="101"/>
      <c r="M840" s="105"/>
      <c r="N840" s="256"/>
      <c r="O840" s="256"/>
      <c r="P840" s="256"/>
      <c r="Q840" s="256"/>
      <c r="R840" s="219"/>
      <c r="S840" s="219"/>
      <c r="T840" s="219"/>
      <c r="U840" s="219"/>
      <c r="V840" s="217"/>
      <c r="X840" s="106"/>
      <c r="Y840" s="217"/>
      <c r="Z840" s="217"/>
      <c r="AA840" s="217"/>
      <c r="AB840" s="94"/>
      <c r="AC840" s="217"/>
      <c r="AD840" s="217"/>
      <c r="AE840" s="217"/>
      <c r="AF840" s="217"/>
      <c r="AG840" s="217"/>
      <c r="AH840" s="217"/>
      <c r="AI840" s="94"/>
      <c r="AJ840" s="217"/>
      <c r="AK840" s="217"/>
      <c r="AL840" s="217"/>
      <c r="AM840" s="217"/>
      <c r="AN840" s="217"/>
      <c r="AO840" s="94"/>
      <c r="AP840" s="217"/>
      <c r="AQ840" s="217"/>
      <c r="AR840" s="217"/>
      <c r="AU840" s="217"/>
      <c r="AW840" s="217"/>
      <c r="AX840" s="217"/>
      <c r="BE840" s="94"/>
      <c r="BF840" s="217"/>
      <c r="BG840" s="94"/>
      <c r="BH840" s="94"/>
      <c r="BI840" s="217"/>
      <c r="BJ840" s="94"/>
      <c r="BK840" s="217"/>
      <c r="BL840" s="217"/>
      <c r="BQ840" s="96"/>
      <c r="BR840" s="96"/>
      <c r="BS840" s="96"/>
      <c r="BT840" s="96"/>
      <c r="BV840" s="96"/>
      <c r="BW840" s="96"/>
    </row>
    <row r="841" spans="2:75" x14ac:dyDescent="0.2">
      <c r="B841" s="101"/>
      <c r="I841" s="101"/>
      <c r="L841" s="101"/>
      <c r="M841" s="105"/>
      <c r="N841" s="256"/>
      <c r="O841" s="256"/>
      <c r="P841" s="256"/>
      <c r="Q841" s="256"/>
      <c r="R841" s="219"/>
      <c r="S841" s="219"/>
      <c r="T841" s="219"/>
      <c r="U841" s="219"/>
      <c r="V841" s="217"/>
      <c r="X841" s="106"/>
      <c r="Y841" s="217"/>
      <c r="Z841" s="217"/>
      <c r="AA841" s="217"/>
      <c r="AB841" s="94"/>
      <c r="AC841" s="217"/>
      <c r="AD841" s="217"/>
      <c r="AE841" s="217"/>
      <c r="AF841" s="217"/>
      <c r="AG841" s="217"/>
      <c r="AH841" s="217"/>
      <c r="AI841" s="94"/>
      <c r="AJ841" s="217"/>
      <c r="AK841" s="217"/>
      <c r="AL841" s="217"/>
      <c r="AM841" s="217"/>
      <c r="AN841" s="217"/>
      <c r="AO841" s="94"/>
      <c r="AP841" s="217"/>
      <c r="AQ841" s="217"/>
      <c r="AR841" s="217"/>
      <c r="AU841" s="217"/>
      <c r="AW841" s="217"/>
      <c r="AX841" s="217"/>
      <c r="BE841" s="94"/>
      <c r="BF841" s="217"/>
      <c r="BG841" s="94"/>
      <c r="BH841" s="94"/>
      <c r="BI841" s="217"/>
      <c r="BJ841" s="94"/>
      <c r="BK841" s="217"/>
      <c r="BL841" s="217"/>
      <c r="BQ841" s="96"/>
      <c r="BR841" s="96"/>
      <c r="BS841" s="96"/>
      <c r="BT841" s="96"/>
      <c r="BV841" s="96"/>
      <c r="BW841" s="96"/>
    </row>
    <row r="842" spans="2:75" x14ac:dyDescent="0.2">
      <c r="B842" s="101"/>
      <c r="I842" s="101"/>
      <c r="L842" s="101"/>
      <c r="M842" s="105"/>
      <c r="N842" s="256"/>
      <c r="O842" s="256"/>
      <c r="P842" s="256"/>
      <c r="Q842" s="256"/>
      <c r="R842" s="219"/>
      <c r="S842" s="219"/>
      <c r="T842" s="219"/>
      <c r="U842" s="219"/>
      <c r="V842" s="217"/>
      <c r="X842" s="106"/>
      <c r="Y842" s="217"/>
      <c r="Z842" s="217"/>
      <c r="AA842" s="217"/>
      <c r="AB842" s="94"/>
      <c r="AC842" s="217"/>
      <c r="AD842" s="217"/>
      <c r="AE842" s="217"/>
      <c r="AF842" s="217"/>
      <c r="AG842" s="217"/>
      <c r="AH842" s="217"/>
      <c r="AI842" s="94"/>
      <c r="AJ842" s="217"/>
      <c r="AK842" s="217"/>
      <c r="AL842" s="217"/>
      <c r="AM842" s="217"/>
      <c r="AN842" s="217"/>
      <c r="AO842" s="94"/>
      <c r="AP842" s="217"/>
      <c r="AQ842" s="217"/>
      <c r="AR842" s="217"/>
      <c r="AU842" s="217"/>
      <c r="AW842" s="217"/>
      <c r="AX842" s="217"/>
      <c r="BE842" s="94"/>
      <c r="BF842" s="217"/>
      <c r="BG842" s="94"/>
      <c r="BH842" s="94"/>
      <c r="BI842" s="217"/>
      <c r="BJ842" s="94"/>
      <c r="BK842" s="217"/>
      <c r="BL842" s="217"/>
      <c r="BQ842" s="96"/>
      <c r="BR842" s="96"/>
      <c r="BS842" s="96"/>
      <c r="BT842" s="96"/>
      <c r="BV842" s="96"/>
      <c r="BW842" s="96"/>
    </row>
    <row r="843" spans="2:75" x14ac:dyDescent="0.2">
      <c r="B843" s="101"/>
      <c r="I843" s="101"/>
      <c r="L843" s="101"/>
      <c r="M843" s="105"/>
      <c r="N843" s="256"/>
      <c r="O843" s="256"/>
      <c r="P843" s="256"/>
      <c r="Q843" s="256"/>
      <c r="R843" s="219"/>
      <c r="S843" s="219"/>
      <c r="T843" s="219"/>
      <c r="U843" s="219"/>
      <c r="V843" s="217"/>
      <c r="X843" s="106"/>
      <c r="Y843" s="217"/>
      <c r="Z843" s="217"/>
      <c r="AA843" s="217"/>
      <c r="AB843" s="94"/>
      <c r="AC843" s="217"/>
      <c r="AD843" s="217"/>
      <c r="AE843" s="217"/>
      <c r="AF843" s="217"/>
      <c r="AG843" s="217"/>
      <c r="AH843" s="217"/>
      <c r="AI843" s="94"/>
      <c r="AJ843" s="217"/>
      <c r="AK843" s="217"/>
      <c r="AL843" s="217"/>
      <c r="AM843" s="217"/>
      <c r="AN843" s="217"/>
      <c r="AO843" s="94"/>
      <c r="AP843" s="217"/>
      <c r="AQ843" s="217"/>
      <c r="AR843" s="217"/>
      <c r="AU843" s="217"/>
      <c r="AW843" s="217"/>
      <c r="AX843" s="217"/>
      <c r="BE843" s="94"/>
      <c r="BF843" s="217"/>
      <c r="BG843" s="94"/>
      <c r="BH843" s="94"/>
      <c r="BI843" s="217"/>
      <c r="BJ843" s="94"/>
      <c r="BK843" s="217"/>
      <c r="BL843" s="217"/>
      <c r="BQ843" s="96"/>
      <c r="BR843" s="96"/>
      <c r="BS843" s="96"/>
      <c r="BT843" s="96"/>
      <c r="BV843" s="96"/>
      <c r="BW843" s="96"/>
    </row>
    <row r="844" spans="2:75" x14ac:dyDescent="0.2">
      <c r="B844" s="101"/>
      <c r="I844" s="101"/>
      <c r="L844" s="101"/>
      <c r="M844" s="105"/>
      <c r="N844" s="256"/>
      <c r="O844" s="256"/>
      <c r="P844" s="256"/>
      <c r="Q844" s="256"/>
      <c r="R844" s="219"/>
      <c r="S844" s="219"/>
      <c r="T844" s="219"/>
      <c r="U844" s="219"/>
      <c r="V844" s="217"/>
      <c r="X844" s="106"/>
      <c r="Y844" s="217"/>
      <c r="Z844" s="217"/>
      <c r="AA844" s="217"/>
      <c r="AB844" s="94"/>
      <c r="AC844" s="217"/>
      <c r="AD844" s="217"/>
      <c r="AE844" s="217"/>
      <c r="AF844" s="217"/>
      <c r="AG844" s="217"/>
      <c r="AH844" s="217"/>
      <c r="AI844" s="94"/>
      <c r="AJ844" s="217"/>
      <c r="AK844" s="217"/>
      <c r="AL844" s="217"/>
      <c r="AM844" s="217"/>
      <c r="AN844" s="217"/>
      <c r="AO844" s="94"/>
      <c r="AP844" s="217"/>
      <c r="AQ844" s="217"/>
      <c r="AR844" s="217"/>
      <c r="AU844" s="217"/>
      <c r="AW844" s="217"/>
      <c r="AX844" s="217"/>
      <c r="BE844" s="94"/>
      <c r="BF844" s="217"/>
      <c r="BG844" s="94"/>
      <c r="BH844" s="94"/>
      <c r="BI844" s="217"/>
      <c r="BJ844" s="94"/>
      <c r="BK844" s="217"/>
      <c r="BL844" s="217"/>
      <c r="BQ844" s="96"/>
      <c r="BR844" s="96"/>
      <c r="BS844" s="96"/>
      <c r="BT844" s="96"/>
      <c r="BV844" s="96"/>
      <c r="BW844" s="96"/>
    </row>
    <row r="845" spans="2:75" x14ac:dyDescent="0.2">
      <c r="B845" s="101"/>
      <c r="I845" s="101"/>
      <c r="L845" s="101"/>
      <c r="M845" s="105"/>
      <c r="N845" s="256"/>
      <c r="O845" s="256"/>
      <c r="P845" s="256"/>
      <c r="Q845" s="256"/>
      <c r="R845" s="219"/>
      <c r="S845" s="219"/>
      <c r="T845" s="219"/>
      <c r="U845" s="219"/>
      <c r="V845" s="217"/>
      <c r="X845" s="106"/>
      <c r="Y845" s="217"/>
      <c r="Z845" s="217"/>
      <c r="AA845" s="217"/>
      <c r="AB845" s="94"/>
      <c r="AC845" s="217"/>
      <c r="AD845" s="217"/>
      <c r="AE845" s="217"/>
      <c r="AF845" s="217"/>
      <c r="AG845" s="217"/>
      <c r="AH845" s="217"/>
      <c r="AI845" s="94"/>
      <c r="AJ845" s="217"/>
      <c r="AK845" s="217"/>
      <c r="AL845" s="217"/>
      <c r="AM845" s="217"/>
      <c r="AN845" s="217"/>
      <c r="AO845" s="94"/>
      <c r="AP845" s="217"/>
      <c r="AQ845" s="217"/>
      <c r="AR845" s="217"/>
      <c r="AU845" s="217"/>
      <c r="AW845" s="217"/>
      <c r="AX845" s="217"/>
      <c r="BE845" s="94"/>
      <c r="BF845" s="217"/>
      <c r="BG845" s="94"/>
      <c r="BH845" s="94"/>
      <c r="BI845" s="217"/>
      <c r="BJ845" s="94"/>
      <c r="BK845" s="217"/>
      <c r="BL845" s="217"/>
      <c r="BQ845" s="96"/>
      <c r="BR845" s="96"/>
      <c r="BS845" s="96"/>
      <c r="BT845" s="96"/>
      <c r="BV845" s="96"/>
      <c r="BW845" s="96"/>
    </row>
    <row r="846" spans="2:75" x14ac:dyDescent="0.2">
      <c r="B846" s="101"/>
      <c r="I846" s="101"/>
      <c r="L846" s="101"/>
      <c r="M846" s="105"/>
      <c r="N846" s="256"/>
      <c r="O846" s="256"/>
      <c r="P846" s="256"/>
      <c r="Q846" s="256"/>
      <c r="R846" s="219"/>
      <c r="S846" s="219"/>
      <c r="T846" s="219"/>
      <c r="U846" s="219"/>
      <c r="V846" s="217"/>
      <c r="X846" s="106"/>
      <c r="Y846" s="217"/>
      <c r="Z846" s="217"/>
      <c r="AA846" s="217"/>
      <c r="AB846" s="94"/>
      <c r="AC846" s="217"/>
      <c r="AD846" s="217"/>
      <c r="AE846" s="217"/>
      <c r="AF846" s="217"/>
      <c r="AG846" s="217"/>
      <c r="AH846" s="217"/>
      <c r="AI846" s="94"/>
      <c r="AJ846" s="217"/>
      <c r="AK846" s="217"/>
      <c r="AL846" s="217"/>
      <c r="AM846" s="217"/>
      <c r="AN846" s="217"/>
      <c r="AO846" s="94"/>
      <c r="AP846" s="217"/>
      <c r="AQ846" s="217"/>
      <c r="AR846" s="217"/>
      <c r="AU846" s="217"/>
      <c r="AW846" s="217"/>
      <c r="AX846" s="217"/>
      <c r="BE846" s="94"/>
      <c r="BF846" s="217"/>
      <c r="BG846" s="94"/>
      <c r="BH846" s="94"/>
      <c r="BI846" s="217"/>
      <c r="BJ846" s="94"/>
      <c r="BK846" s="217"/>
      <c r="BL846" s="217"/>
      <c r="BQ846" s="96"/>
      <c r="BR846" s="96"/>
      <c r="BS846" s="96"/>
      <c r="BT846" s="96"/>
      <c r="BV846" s="96"/>
      <c r="BW846" s="96"/>
    </row>
    <row r="847" spans="2:75" x14ac:dyDescent="0.2">
      <c r="B847" s="101"/>
      <c r="I847" s="101"/>
      <c r="L847" s="101"/>
      <c r="M847" s="105"/>
      <c r="N847" s="256"/>
      <c r="O847" s="256"/>
      <c r="P847" s="256"/>
      <c r="Q847" s="256"/>
      <c r="R847" s="219"/>
      <c r="S847" s="219"/>
      <c r="T847" s="219"/>
      <c r="U847" s="219"/>
      <c r="V847" s="217"/>
      <c r="X847" s="106"/>
      <c r="Y847" s="217"/>
      <c r="Z847" s="217"/>
      <c r="AA847" s="217"/>
      <c r="AB847" s="94"/>
      <c r="AC847" s="217"/>
      <c r="AD847" s="217"/>
      <c r="AE847" s="217"/>
      <c r="AF847" s="217"/>
      <c r="AG847" s="217"/>
      <c r="AH847" s="217"/>
      <c r="AI847" s="94"/>
      <c r="AJ847" s="217"/>
      <c r="AK847" s="217"/>
      <c r="AL847" s="217"/>
      <c r="AM847" s="217"/>
      <c r="AN847" s="217"/>
      <c r="AO847" s="94"/>
      <c r="AP847" s="217"/>
      <c r="AQ847" s="217"/>
      <c r="AR847" s="217"/>
      <c r="AU847" s="217"/>
      <c r="AW847" s="217"/>
      <c r="AX847" s="217"/>
      <c r="BE847" s="94"/>
      <c r="BF847" s="217"/>
      <c r="BG847" s="94"/>
      <c r="BH847" s="94"/>
      <c r="BI847" s="217"/>
      <c r="BJ847" s="94"/>
      <c r="BK847" s="217"/>
      <c r="BL847" s="217"/>
      <c r="BQ847" s="96"/>
      <c r="BR847" s="96"/>
      <c r="BS847" s="96"/>
      <c r="BT847" s="96"/>
      <c r="BV847" s="96"/>
      <c r="BW847" s="96"/>
    </row>
    <row r="848" spans="2:75" x14ac:dyDescent="0.2">
      <c r="B848" s="101"/>
      <c r="I848" s="101"/>
      <c r="L848" s="101"/>
      <c r="M848" s="105"/>
      <c r="N848" s="256"/>
      <c r="O848" s="256"/>
      <c r="P848" s="256"/>
      <c r="Q848" s="256"/>
      <c r="R848" s="219"/>
      <c r="S848" s="219"/>
      <c r="T848" s="219"/>
      <c r="U848" s="219"/>
      <c r="V848" s="217"/>
      <c r="X848" s="106"/>
      <c r="Y848" s="217"/>
      <c r="Z848" s="217"/>
      <c r="AA848" s="217"/>
      <c r="AB848" s="94"/>
      <c r="AC848" s="217"/>
      <c r="AD848" s="217"/>
      <c r="AE848" s="217"/>
      <c r="AF848" s="217"/>
      <c r="AG848" s="217"/>
      <c r="AH848" s="217"/>
      <c r="AI848" s="94"/>
      <c r="AJ848" s="217"/>
      <c r="AK848" s="217"/>
      <c r="AL848" s="217"/>
      <c r="AM848" s="217"/>
      <c r="AN848" s="217"/>
      <c r="AO848" s="94"/>
      <c r="AP848" s="217"/>
      <c r="AQ848" s="217"/>
      <c r="AR848" s="217"/>
      <c r="AU848" s="217"/>
      <c r="AW848" s="217"/>
      <c r="AX848" s="217"/>
      <c r="BE848" s="94"/>
      <c r="BF848" s="217"/>
      <c r="BG848" s="94"/>
      <c r="BH848" s="94"/>
      <c r="BI848" s="217"/>
      <c r="BJ848" s="94"/>
      <c r="BK848" s="217"/>
      <c r="BL848" s="217"/>
      <c r="BQ848" s="96"/>
      <c r="BR848" s="96"/>
      <c r="BS848" s="96"/>
      <c r="BT848" s="96"/>
      <c r="BV848" s="96"/>
      <c r="BW848" s="96"/>
    </row>
    <row r="849" spans="2:75" x14ac:dyDescent="0.2">
      <c r="B849" s="101"/>
      <c r="I849" s="101"/>
      <c r="L849" s="101"/>
      <c r="M849" s="105"/>
      <c r="N849" s="256"/>
      <c r="O849" s="256"/>
      <c r="P849" s="256"/>
      <c r="Q849" s="256"/>
      <c r="R849" s="219"/>
      <c r="S849" s="219"/>
      <c r="T849" s="219"/>
      <c r="U849" s="219"/>
      <c r="V849" s="217"/>
      <c r="X849" s="106"/>
      <c r="Y849" s="217"/>
      <c r="Z849" s="217"/>
      <c r="AA849" s="217"/>
      <c r="AB849" s="94"/>
      <c r="AC849" s="217"/>
      <c r="AD849" s="217"/>
      <c r="AE849" s="217"/>
      <c r="AF849" s="217"/>
      <c r="AG849" s="217"/>
      <c r="AH849" s="217"/>
      <c r="AI849" s="94"/>
      <c r="AJ849" s="217"/>
      <c r="AK849" s="217"/>
      <c r="AL849" s="217"/>
      <c r="AM849" s="217"/>
      <c r="AN849" s="217"/>
      <c r="AO849" s="94"/>
      <c r="AP849" s="217"/>
      <c r="AQ849" s="217"/>
      <c r="AR849" s="217"/>
      <c r="AU849" s="217"/>
      <c r="AW849" s="217"/>
      <c r="AX849" s="217"/>
      <c r="BE849" s="94"/>
      <c r="BF849" s="217"/>
      <c r="BG849" s="94"/>
      <c r="BH849" s="94"/>
      <c r="BI849" s="217"/>
      <c r="BJ849" s="94"/>
      <c r="BK849" s="217"/>
      <c r="BL849" s="217"/>
      <c r="BQ849" s="96"/>
      <c r="BR849" s="96"/>
      <c r="BS849" s="96"/>
      <c r="BT849" s="96"/>
      <c r="BV849" s="96"/>
      <c r="BW849" s="96"/>
    </row>
    <row r="850" spans="2:75" x14ac:dyDescent="0.2">
      <c r="B850" s="101"/>
      <c r="I850" s="101"/>
      <c r="L850" s="101"/>
      <c r="M850" s="105"/>
      <c r="N850" s="256"/>
      <c r="O850" s="256"/>
      <c r="P850" s="256"/>
      <c r="Q850" s="256"/>
      <c r="R850" s="219"/>
      <c r="S850" s="219"/>
      <c r="T850" s="219"/>
      <c r="U850" s="219"/>
      <c r="V850" s="217"/>
      <c r="X850" s="106"/>
      <c r="Y850" s="217"/>
      <c r="Z850" s="217"/>
      <c r="AA850" s="217"/>
      <c r="AB850" s="94"/>
      <c r="AC850" s="217"/>
      <c r="AD850" s="217"/>
      <c r="AE850" s="217"/>
      <c r="AF850" s="217"/>
      <c r="AG850" s="217"/>
      <c r="AH850" s="217"/>
      <c r="AI850" s="94"/>
      <c r="AJ850" s="217"/>
      <c r="AK850" s="217"/>
      <c r="AL850" s="217"/>
      <c r="AM850" s="217"/>
      <c r="AN850" s="217"/>
      <c r="AO850" s="94"/>
      <c r="AP850" s="217"/>
      <c r="AQ850" s="217"/>
      <c r="AR850" s="217"/>
      <c r="AU850" s="217"/>
      <c r="AW850" s="217"/>
      <c r="AX850" s="217"/>
      <c r="BE850" s="94"/>
      <c r="BF850" s="217"/>
      <c r="BG850" s="94"/>
      <c r="BH850" s="94"/>
      <c r="BI850" s="217"/>
      <c r="BJ850" s="94"/>
      <c r="BK850" s="217"/>
      <c r="BL850" s="217"/>
      <c r="BQ850" s="96"/>
      <c r="BR850" s="96"/>
      <c r="BS850" s="96"/>
      <c r="BT850" s="96"/>
      <c r="BV850" s="96"/>
      <c r="BW850" s="96"/>
    </row>
    <row r="851" spans="2:75" x14ac:dyDescent="0.2">
      <c r="B851" s="101"/>
      <c r="I851" s="101"/>
      <c r="L851" s="101"/>
      <c r="M851" s="105"/>
      <c r="N851" s="256"/>
      <c r="O851" s="256"/>
      <c r="P851" s="256"/>
      <c r="Q851" s="256"/>
      <c r="R851" s="219"/>
      <c r="S851" s="219"/>
      <c r="T851" s="219"/>
      <c r="U851" s="219"/>
      <c r="V851" s="217"/>
      <c r="X851" s="106"/>
      <c r="Y851" s="217"/>
      <c r="Z851" s="217"/>
      <c r="AA851" s="217"/>
      <c r="AB851" s="94"/>
      <c r="AC851" s="217"/>
      <c r="AD851" s="217"/>
      <c r="AE851" s="217"/>
      <c r="AF851" s="217"/>
      <c r="AG851" s="217"/>
      <c r="AH851" s="217"/>
      <c r="AI851" s="94"/>
      <c r="AJ851" s="217"/>
      <c r="AK851" s="217"/>
      <c r="AL851" s="217"/>
      <c r="AM851" s="217"/>
      <c r="AN851" s="217"/>
      <c r="AO851" s="94"/>
      <c r="AP851" s="217"/>
      <c r="AQ851" s="217"/>
      <c r="AR851" s="217"/>
      <c r="AU851" s="217"/>
      <c r="AW851" s="217"/>
      <c r="AX851" s="217"/>
      <c r="BE851" s="94"/>
      <c r="BF851" s="217"/>
      <c r="BG851" s="94"/>
      <c r="BH851" s="94"/>
      <c r="BI851" s="217"/>
      <c r="BJ851" s="94"/>
      <c r="BK851" s="217"/>
      <c r="BL851" s="217"/>
      <c r="BQ851" s="96"/>
      <c r="BR851" s="96"/>
      <c r="BS851" s="96"/>
      <c r="BT851" s="96"/>
      <c r="BV851" s="96"/>
      <c r="BW851" s="96"/>
    </row>
    <row r="852" spans="2:75" x14ac:dyDescent="0.2">
      <c r="B852" s="101"/>
      <c r="I852" s="101"/>
      <c r="L852" s="101"/>
      <c r="M852" s="105"/>
      <c r="N852" s="256"/>
      <c r="O852" s="256"/>
      <c r="P852" s="256"/>
      <c r="Q852" s="256"/>
      <c r="R852" s="219"/>
      <c r="S852" s="219"/>
      <c r="T852" s="219"/>
      <c r="U852" s="219"/>
      <c r="V852" s="217"/>
      <c r="X852" s="106"/>
      <c r="Y852" s="217"/>
      <c r="Z852" s="217"/>
      <c r="AA852" s="217"/>
      <c r="AB852" s="94"/>
      <c r="AC852" s="217"/>
      <c r="AD852" s="217"/>
      <c r="AE852" s="217"/>
      <c r="AF852" s="217"/>
      <c r="AG852" s="217"/>
      <c r="AH852" s="217"/>
      <c r="AI852" s="94"/>
      <c r="AJ852" s="217"/>
      <c r="AK852" s="217"/>
      <c r="AL852" s="217"/>
      <c r="AM852" s="217"/>
      <c r="AN852" s="217"/>
      <c r="AO852" s="94"/>
      <c r="AP852" s="217"/>
      <c r="AQ852" s="217"/>
      <c r="AR852" s="217"/>
      <c r="AU852" s="217"/>
      <c r="AW852" s="217"/>
      <c r="AX852" s="217"/>
      <c r="BE852" s="94"/>
      <c r="BF852" s="217"/>
      <c r="BG852" s="94"/>
      <c r="BH852" s="94"/>
      <c r="BI852" s="217"/>
      <c r="BJ852" s="94"/>
      <c r="BK852" s="217"/>
      <c r="BL852" s="217"/>
      <c r="BQ852" s="96"/>
      <c r="BR852" s="96"/>
      <c r="BS852" s="96"/>
      <c r="BT852" s="96"/>
      <c r="BV852" s="96"/>
      <c r="BW852" s="96"/>
    </row>
    <row r="853" spans="2:75" x14ac:dyDescent="0.2">
      <c r="B853" s="101"/>
      <c r="I853" s="101"/>
      <c r="L853" s="101"/>
      <c r="M853" s="105"/>
      <c r="N853" s="256"/>
      <c r="O853" s="256"/>
      <c r="P853" s="256"/>
      <c r="Q853" s="256"/>
      <c r="R853" s="219"/>
      <c r="S853" s="219"/>
      <c r="T853" s="219"/>
      <c r="U853" s="219"/>
      <c r="V853" s="217"/>
      <c r="X853" s="106"/>
      <c r="Y853" s="217"/>
      <c r="Z853" s="217"/>
      <c r="AA853" s="217"/>
      <c r="AB853" s="94"/>
      <c r="AC853" s="217"/>
      <c r="AD853" s="217"/>
      <c r="AE853" s="217"/>
      <c r="AF853" s="217"/>
      <c r="AG853" s="217"/>
      <c r="AH853" s="217"/>
      <c r="AI853" s="94"/>
      <c r="AJ853" s="217"/>
      <c r="AK853" s="217"/>
      <c r="AL853" s="217"/>
      <c r="AM853" s="217"/>
      <c r="AN853" s="217"/>
      <c r="AO853" s="94"/>
      <c r="AP853" s="217"/>
      <c r="AQ853" s="217"/>
      <c r="AR853" s="217"/>
      <c r="AU853" s="217"/>
      <c r="AW853" s="217"/>
      <c r="AX853" s="217"/>
      <c r="BE853" s="94"/>
      <c r="BF853" s="217"/>
      <c r="BG853" s="94"/>
      <c r="BH853" s="94"/>
      <c r="BI853" s="217"/>
      <c r="BJ853" s="94"/>
      <c r="BK853" s="217"/>
      <c r="BL853" s="217"/>
      <c r="BQ853" s="96"/>
      <c r="BR853" s="96"/>
      <c r="BS853" s="96"/>
      <c r="BT853" s="96"/>
      <c r="BV853" s="96"/>
      <c r="BW853" s="96"/>
    </row>
    <row r="854" spans="2:75" x14ac:dyDescent="0.2">
      <c r="B854" s="101"/>
      <c r="I854" s="101"/>
      <c r="L854" s="101"/>
      <c r="M854" s="105"/>
      <c r="N854" s="256"/>
      <c r="O854" s="256"/>
      <c r="P854" s="256"/>
      <c r="Q854" s="256"/>
      <c r="R854" s="219"/>
      <c r="S854" s="219"/>
      <c r="T854" s="219"/>
      <c r="U854" s="219"/>
      <c r="V854" s="217"/>
      <c r="X854" s="106"/>
      <c r="Y854" s="217"/>
      <c r="Z854" s="217"/>
      <c r="AA854" s="217"/>
      <c r="AB854" s="94"/>
      <c r="AC854" s="217"/>
      <c r="AD854" s="217"/>
      <c r="AE854" s="217"/>
      <c r="AF854" s="217"/>
      <c r="AG854" s="217"/>
      <c r="AH854" s="217"/>
      <c r="AI854" s="94"/>
      <c r="AJ854" s="217"/>
      <c r="AK854" s="217"/>
      <c r="AL854" s="217"/>
      <c r="AM854" s="217"/>
      <c r="AN854" s="217"/>
      <c r="AO854" s="94"/>
      <c r="AP854" s="217"/>
      <c r="AQ854" s="217"/>
      <c r="AR854" s="217"/>
      <c r="AU854" s="217"/>
      <c r="AW854" s="217"/>
      <c r="AX854" s="217"/>
      <c r="BE854" s="94"/>
      <c r="BF854" s="217"/>
      <c r="BG854" s="94"/>
      <c r="BH854" s="94"/>
      <c r="BI854" s="217"/>
      <c r="BJ854" s="94"/>
      <c r="BK854" s="217"/>
      <c r="BL854" s="217"/>
      <c r="BQ854" s="96"/>
      <c r="BR854" s="96"/>
      <c r="BS854" s="96"/>
      <c r="BT854" s="96"/>
      <c r="BV854" s="96"/>
      <c r="BW854" s="96"/>
    </row>
    <row r="855" spans="2:75" x14ac:dyDescent="0.2">
      <c r="B855" s="101"/>
      <c r="I855" s="101"/>
      <c r="L855" s="101"/>
      <c r="M855" s="105"/>
      <c r="N855" s="256"/>
      <c r="O855" s="256"/>
      <c r="P855" s="256"/>
      <c r="Q855" s="256"/>
      <c r="R855" s="219"/>
      <c r="S855" s="219"/>
      <c r="T855" s="219"/>
      <c r="U855" s="219"/>
      <c r="V855" s="217"/>
      <c r="X855" s="106"/>
      <c r="Y855" s="217"/>
      <c r="Z855" s="217"/>
      <c r="AA855" s="217"/>
      <c r="AB855" s="94"/>
      <c r="AC855" s="217"/>
      <c r="AD855" s="217"/>
      <c r="AE855" s="217"/>
      <c r="AF855" s="217"/>
      <c r="AG855" s="217"/>
      <c r="AH855" s="217"/>
      <c r="AI855" s="94"/>
      <c r="AJ855" s="217"/>
      <c r="AK855" s="217"/>
      <c r="AL855" s="217"/>
      <c r="AM855" s="217"/>
      <c r="AN855" s="217"/>
      <c r="AO855" s="94"/>
      <c r="AP855" s="217"/>
      <c r="AQ855" s="217"/>
      <c r="AR855" s="217"/>
      <c r="AU855" s="217"/>
      <c r="AW855" s="217"/>
      <c r="AX855" s="217"/>
      <c r="BE855" s="94"/>
      <c r="BF855" s="217"/>
      <c r="BG855" s="94"/>
      <c r="BH855" s="94"/>
      <c r="BI855" s="217"/>
      <c r="BJ855" s="94"/>
      <c r="BK855" s="217"/>
      <c r="BL855" s="217"/>
      <c r="BQ855" s="96"/>
      <c r="BR855" s="96"/>
      <c r="BS855" s="96"/>
      <c r="BT855" s="96"/>
      <c r="BV855" s="96"/>
      <c r="BW855" s="96"/>
    </row>
    <row r="856" spans="2:75" x14ac:dyDescent="0.2">
      <c r="B856" s="101"/>
      <c r="I856" s="101"/>
      <c r="L856" s="101"/>
      <c r="M856" s="105"/>
      <c r="N856" s="256"/>
      <c r="O856" s="256"/>
      <c r="P856" s="256"/>
      <c r="Q856" s="256"/>
      <c r="R856" s="219"/>
      <c r="S856" s="219"/>
      <c r="T856" s="219"/>
      <c r="U856" s="219"/>
      <c r="V856" s="217"/>
      <c r="X856" s="106"/>
      <c r="Y856" s="217"/>
      <c r="Z856" s="217"/>
      <c r="AA856" s="217"/>
      <c r="AB856" s="94"/>
      <c r="AC856" s="217"/>
      <c r="AD856" s="217"/>
      <c r="AE856" s="217"/>
      <c r="AF856" s="217"/>
      <c r="AG856" s="217"/>
      <c r="AH856" s="217"/>
      <c r="AI856" s="94"/>
      <c r="AJ856" s="217"/>
      <c r="AK856" s="217"/>
      <c r="AL856" s="217"/>
      <c r="AM856" s="217"/>
      <c r="AN856" s="217"/>
      <c r="AO856" s="94"/>
      <c r="AP856" s="217"/>
      <c r="AQ856" s="217"/>
      <c r="AR856" s="217"/>
      <c r="AU856" s="217"/>
      <c r="AW856" s="217"/>
      <c r="AX856" s="217"/>
      <c r="BE856" s="94"/>
      <c r="BF856" s="217"/>
      <c r="BG856" s="94"/>
      <c r="BH856" s="94"/>
      <c r="BI856" s="217"/>
      <c r="BJ856" s="94"/>
      <c r="BK856" s="217"/>
      <c r="BL856" s="217"/>
      <c r="BQ856" s="96"/>
      <c r="BR856" s="96"/>
      <c r="BS856" s="96"/>
      <c r="BT856" s="96"/>
      <c r="BV856" s="96"/>
      <c r="BW856" s="96"/>
    </row>
    <row r="857" spans="2:75" x14ac:dyDescent="0.2">
      <c r="B857" s="101"/>
      <c r="I857" s="101"/>
      <c r="L857" s="101"/>
      <c r="M857" s="105"/>
      <c r="N857" s="256"/>
      <c r="O857" s="256"/>
      <c r="P857" s="256"/>
      <c r="Q857" s="256"/>
      <c r="R857" s="219"/>
      <c r="S857" s="219"/>
      <c r="T857" s="219"/>
      <c r="U857" s="219"/>
      <c r="V857" s="217"/>
      <c r="X857" s="106"/>
      <c r="Y857" s="217"/>
      <c r="Z857" s="217"/>
      <c r="AA857" s="217"/>
      <c r="AB857" s="94"/>
      <c r="AC857" s="217"/>
      <c r="AD857" s="217"/>
      <c r="AE857" s="217"/>
      <c r="AF857" s="217"/>
      <c r="AG857" s="217"/>
      <c r="AH857" s="217"/>
      <c r="AI857" s="94"/>
      <c r="AJ857" s="217"/>
      <c r="AK857" s="217"/>
      <c r="AL857" s="217"/>
      <c r="AM857" s="217"/>
      <c r="AN857" s="217"/>
      <c r="AO857" s="94"/>
      <c r="AP857" s="217"/>
      <c r="AQ857" s="217"/>
      <c r="AR857" s="217"/>
      <c r="AU857" s="217"/>
      <c r="AW857" s="217"/>
      <c r="AX857" s="217"/>
      <c r="BE857" s="94"/>
      <c r="BF857" s="217"/>
      <c r="BG857" s="94"/>
      <c r="BH857" s="94"/>
      <c r="BI857" s="217"/>
      <c r="BJ857" s="94"/>
      <c r="BK857" s="217"/>
      <c r="BL857" s="217"/>
      <c r="BQ857" s="96"/>
      <c r="BR857" s="96"/>
      <c r="BS857" s="96"/>
      <c r="BT857" s="96"/>
      <c r="BV857" s="96"/>
      <c r="BW857" s="96"/>
    </row>
    <row r="858" spans="2:75" x14ac:dyDescent="0.2">
      <c r="B858" s="101"/>
      <c r="I858" s="101"/>
      <c r="L858" s="101"/>
      <c r="M858" s="105"/>
      <c r="N858" s="256"/>
      <c r="O858" s="256"/>
      <c r="P858" s="256"/>
      <c r="Q858" s="256"/>
      <c r="R858" s="219"/>
      <c r="S858" s="219"/>
      <c r="T858" s="219"/>
      <c r="U858" s="219"/>
      <c r="V858" s="217"/>
      <c r="X858" s="106"/>
      <c r="Y858" s="217"/>
      <c r="Z858" s="217"/>
      <c r="AA858" s="217"/>
      <c r="AB858" s="94"/>
      <c r="AC858" s="217"/>
      <c r="AD858" s="217"/>
      <c r="AE858" s="217"/>
      <c r="AF858" s="217"/>
      <c r="AG858" s="217"/>
      <c r="AH858" s="217"/>
      <c r="AI858" s="94"/>
      <c r="AJ858" s="217"/>
      <c r="AK858" s="217"/>
      <c r="AL858" s="217"/>
      <c r="AM858" s="217"/>
      <c r="AN858" s="217"/>
      <c r="AO858" s="94"/>
      <c r="AP858" s="217"/>
      <c r="AQ858" s="217"/>
      <c r="AR858" s="217"/>
      <c r="AU858" s="217"/>
      <c r="AW858" s="217"/>
      <c r="AX858" s="217"/>
      <c r="BE858" s="94"/>
      <c r="BF858" s="217"/>
      <c r="BG858" s="94"/>
      <c r="BH858" s="94"/>
      <c r="BI858" s="217"/>
      <c r="BJ858" s="94"/>
      <c r="BK858" s="217"/>
      <c r="BL858" s="217"/>
      <c r="BQ858" s="96"/>
      <c r="BR858" s="96"/>
      <c r="BS858" s="96"/>
      <c r="BT858" s="96"/>
      <c r="BV858" s="96"/>
      <c r="BW858" s="96"/>
    </row>
    <row r="859" spans="2:75" x14ac:dyDescent="0.2">
      <c r="B859" s="101"/>
      <c r="I859" s="101"/>
      <c r="L859" s="101"/>
      <c r="M859" s="105"/>
      <c r="N859" s="256"/>
      <c r="O859" s="256"/>
      <c r="P859" s="256"/>
      <c r="Q859" s="256"/>
      <c r="R859" s="219"/>
      <c r="S859" s="219"/>
      <c r="T859" s="219"/>
      <c r="U859" s="219"/>
      <c r="V859" s="217"/>
      <c r="X859" s="106"/>
      <c r="Y859" s="217"/>
      <c r="Z859" s="217"/>
      <c r="AA859" s="217"/>
      <c r="AB859" s="94"/>
      <c r="AC859" s="217"/>
      <c r="AD859" s="217"/>
      <c r="AE859" s="217"/>
      <c r="AF859" s="217"/>
      <c r="AG859" s="217"/>
      <c r="AH859" s="217"/>
      <c r="AI859" s="94"/>
      <c r="AJ859" s="217"/>
      <c r="AK859" s="217"/>
      <c r="AL859" s="217"/>
      <c r="AM859" s="217"/>
      <c r="AN859" s="217"/>
      <c r="AO859" s="94"/>
      <c r="AP859" s="217"/>
      <c r="AQ859" s="217"/>
      <c r="AR859" s="217"/>
      <c r="AU859" s="217"/>
      <c r="AW859" s="217"/>
      <c r="AX859" s="217"/>
      <c r="BE859" s="94"/>
      <c r="BF859" s="217"/>
      <c r="BG859" s="94"/>
      <c r="BH859" s="94"/>
      <c r="BI859" s="217"/>
      <c r="BJ859" s="94"/>
      <c r="BK859" s="217"/>
      <c r="BL859" s="217"/>
      <c r="BQ859" s="96"/>
      <c r="BR859" s="96"/>
      <c r="BS859" s="96"/>
      <c r="BT859" s="96"/>
      <c r="BV859" s="96"/>
      <c r="BW859" s="96"/>
    </row>
    <row r="860" spans="2:75" x14ac:dyDescent="0.2">
      <c r="B860" s="101"/>
      <c r="I860" s="101"/>
      <c r="L860" s="101"/>
      <c r="M860" s="105"/>
      <c r="N860" s="256"/>
      <c r="O860" s="256"/>
      <c r="P860" s="256"/>
      <c r="Q860" s="256"/>
      <c r="R860" s="219"/>
      <c r="S860" s="219"/>
      <c r="T860" s="219"/>
      <c r="U860" s="219"/>
      <c r="V860" s="217"/>
      <c r="X860" s="106"/>
      <c r="Y860" s="217"/>
      <c r="Z860" s="217"/>
      <c r="AA860" s="217"/>
      <c r="AB860" s="94"/>
      <c r="AC860" s="217"/>
      <c r="AD860" s="217"/>
      <c r="AE860" s="217"/>
      <c r="AF860" s="217"/>
      <c r="AG860" s="217"/>
      <c r="AH860" s="217"/>
      <c r="AI860" s="94"/>
      <c r="AJ860" s="217"/>
      <c r="AK860" s="217"/>
      <c r="AL860" s="217"/>
      <c r="AM860" s="217"/>
      <c r="AN860" s="217"/>
      <c r="AO860" s="94"/>
      <c r="AP860" s="217"/>
      <c r="AQ860" s="217"/>
      <c r="AR860" s="217"/>
      <c r="AU860" s="217"/>
      <c r="AW860" s="217"/>
      <c r="AX860" s="217"/>
      <c r="BE860" s="94"/>
      <c r="BF860" s="217"/>
      <c r="BG860" s="94"/>
      <c r="BH860" s="94"/>
      <c r="BI860" s="217"/>
      <c r="BJ860" s="94"/>
      <c r="BK860" s="217"/>
      <c r="BL860" s="217"/>
      <c r="BQ860" s="96"/>
      <c r="BR860" s="96"/>
      <c r="BS860" s="96"/>
      <c r="BT860" s="96"/>
      <c r="BV860" s="96"/>
      <c r="BW860" s="96"/>
    </row>
    <row r="861" spans="2:75" x14ac:dyDescent="0.2">
      <c r="B861" s="101"/>
      <c r="I861" s="101"/>
      <c r="L861" s="101"/>
      <c r="M861" s="105"/>
      <c r="N861" s="256"/>
      <c r="O861" s="256"/>
      <c r="P861" s="256"/>
      <c r="Q861" s="256"/>
      <c r="R861" s="219"/>
      <c r="S861" s="219"/>
      <c r="T861" s="219"/>
      <c r="U861" s="219"/>
      <c r="V861" s="217"/>
      <c r="X861" s="106"/>
      <c r="Y861" s="217"/>
      <c r="Z861" s="217"/>
      <c r="AA861" s="217"/>
      <c r="AB861" s="94"/>
      <c r="AC861" s="217"/>
      <c r="AD861" s="217"/>
      <c r="AE861" s="217"/>
      <c r="AF861" s="217"/>
      <c r="AG861" s="217"/>
      <c r="AH861" s="217"/>
      <c r="AI861" s="94"/>
      <c r="AJ861" s="217"/>
      <c r="AK861" s="217"/>
      <c r="AL861" s="217"/>
      <c r="AM861" s="217"/>
      <c r="AN861" s="217"/>
      <c r="AO861" s="94"/>
      <c r="AP861" s="217"/>
      <c r="AQ861" s="217"/>
      <c r="AR861" s="217"/>
      <c r="AU861" s="217"/>
      <c r="AW861" s="217"/>
      <c r="AX861" s="217"/>
      <c r="BE861" s="94"/>
      <c r="BF861" s="217"/>
      <c r="BG861" s="94"/>
      <c r="BH861" s="94"/>
      <c r="BI861" s="217"/>
      <c r="BJ861" s="94"/>
      <c r="BK861" s="217"/>
      <c r="BL861" s="217"/>
      <c r="BQ861" s="96"/>
      <c r="BR861" s="96"/>
      <c r="BS861" s="96"/>
      <c r="BT861" s="96"/>
      <c r="BV861" s="96"/>
      <c r="BW861" s="96"/>
    </row>
    <row r="862" spans="2:75" x14ac:dyDescent="0.2">
      <c r="B862" s="101"/>
      <c r="I862" s="101"/>
      <c r="L862" s="101"/>
      <c r="M862" s="105"/>
      <c r="N862" s="256"/>
      <c r="O862" s="256"/>
      <c r="P862" s="256"/>
      <c r="Q862" s="256"/>
      <c r="R862" s="219"/>
      <c r="S862" s="219"/>
      <c r="T862" s="219"/>
      <c r="U862" s="219"/>
      <c r="V862" s="217"/>
      <c r="X862" s="106"/>
      <c r="Y862" s="217"/>
      <c r="Z862" s="217"/>
      <c r="AA862" s="217"/>
      <c r="AB862" s="94"/>
      <c r="AC862" s="217"/>
      <c r="AD862" s="217"/>
      <c r="AE862" s="217"/>
      <c r="AF862" s="217"/>
      <c r="AG862" s="217"/>
      <c r="AH862" s="217"/>
      <c r="AI862" s="94"/>
      <c r="AJ862" s="217"/>
      <c r="AK862" s="217"/>
      <c r="AL862" s="217"/>
      <c r="AM862" s="217"/>
      <c r="AN862" s="217"/>
      <c r="AO862" s="94"/>
      <c r="AP862" s="217"/>
      <c r="AQ862" s="217"/>
      <c r="AR862" s="217"/>
      <c r="AU862" s="217"/>
      <c r="AW862" s="217"/>
      <c r="AX862" s="217"/>
      <c r="BE862" s="94"/>
      <c r="BF862" s="217"/>
      <c r="BG862" s="94"/>
      <c r="BH862" s="94"/>
      <c r="BI862" s="217"/>
      <c r="BJ862" s="94"/>
      <c r="BK862" s="217"/>
      <c r="BL862" s="217"/>
      <c r="BQ862" s="96"/>
      <c r="BR862" s="96"/>
      <c r="BS862" s="96"/>
      <c r="BT862" s="96"/>
      <c r="BV862" s="96"/>
      <c r="BW862" s="96"/>
    </row>
    <row r="863" spans="2:75" x14ac:dyDescent="0.2">
      <c r="B863" s="101"/>
      <c r="I863" s="101"/>
      <c r="L863" s="101"/>
      <c r="M863" s="105"/>
      <c r="N863" s="256"/>
      <c r="O863" s="256"/>
      <c r="P863" s="256"/>
      <c r="Q863" s="256"/>
      <c r="R863" s="219"/>
      <c r="S863" s="219"/>
      <c r="T863" s="219"/>
      <c r="U863" s="219"/>
      <c r="V863" s="217"/>
      <c r="X863" s="106"/>
      <c r="Y863" s="217"/>
      <c r="Z863" s="217"/>
      <c r="AA863" s="217"/>
      <c r="AB863" s="94"/>
      <c r="AC863" s="217"/>
      <c r="AD863" s="217"/>
      <c r="AE863" s="217"/>
      <c r="AF863" s="217"/>
      <c r="AG863" s="217"/>
      <c r="AH863" s="217"/>
      <c r="AI863" s="94"/>
      <c r="AJ863" s="217"/>
      <c r="AK863" s="217"/>
      <c r="AL863" s="217"/>
      <c r="AM863" s="217"/>
      <c r="AN863" s="217"/>
      <c r="AO863" s="94"/>
      <c r="AP863" s="217"/>
      <c r="AQ863" s="217"/>
      <c r="AR863" s="217"/>
      <c r="AU863" s="217"/>
      <c r="AW863" s="217"/>
      <c r="AX863" s="217"/>
      <c r="BE863" s="94"/>
      <c r="BF863" s="217"/>
      <c r="BG863" s="94"/>
      <c r="BH863" s="94"/>
      <c r="BI863" s="217"/>
      <c r="BJ863" s="94"/>
      <c r="BK863" s="217"/>
      <c r="BL863" s="217"/>
      <c r="BQ863" s="96"/>
      <c r="BR863" s="96"/>
      <c r="BS863" s="96"/>
      <c r="BT863" s="96"/>
      <c r="BV863" s="96"/>
      <c r="BW863" s="96"/>
    </row>
    <row r="864" spans="2:75" x14ac:dyDescent="0.2">
      <c r="B864" s="101"/>
      <c r="I864" s="101"/>
      <c r="L864" s="101"/>
      <c r="M864" s="105"/>
      <c r="N864" s="256"/>
      <c r="O864" s="256"/>
      <c r="P864" s="256"/>
      <c r="Q864" s="256"/>
      <c r="R864" s="219"/>
      <c r="S864" s="219"/>
      <c r="T864" s="219"/>
      <c r="U864" s="219"/>
      <c r="V864" s="217"/>
      <c r="X864" s="106"/>
      <c r="Y864" s="217"/>
      <c r="Z864" s="217"/>
      <c r="AA864" s="217"/>
      <c r="AB864" s="94"/>
      <c r="AC864" s="217"/>
      <c r="AD864" s="217"/>
      <c r="AE864" s="217"/>
      <c r="AF864" s="217"/>
      <c r="AG864" s="217"/>
      <c r="AH864" s="217"/>
      <c r="AI864" s="94"/>
      <c r="AJ864" s="217"/>
      <c r="AK864" s="217"/>
      <c r="AL864" s="217"/>
      <c r="AM864" s="217"/>
      <c r="AN864" s="217"/>
      <c r="AO864" s="94"/>
      <c r="AP864" s="217"/>
      <c r="AQ864" s="217"/>
      <c r="AR864" s="217"/>
      <c r="AU864" s="217"/>
      <c r="AW864" s="217"/>
      <c r="AX864" s="217"/>
      <c r="BE864" s="94"/>
      <c r="BF864" s="217"/>
      <c r="BG864" s="94"/>
      <c r="BH864" s="94"/>
      <c r="BI864" s="217"/>
      <c r="BJ864" s="94"/>
      <c r="BK864" s="217"/>
      <c r="BL864" s="217"/>
      <c r="BQ864" s="96"/>
      <c r="BR864" s="96"/>
      <c r="BS864" s="96"/>
      <c r="BT864" s="96"/>
      <c r="BV864" s="96"/>
      <c r="BW864" s="96"/>
    </row>
    <row r="865" spans="2:75" x14ac:dyDescent="0.2">
      <c r="B865" s="101"/>
      <c r="I865" s="101"/>
      <c r="L865" s="101"/>
      <c r="M865" s="105"/>
      <c r="N865" s="256"/>
      <c r="O865" s="256"/>
      <c r="P865" s="256"/>
      <c r="Q865" s="256"/>
      <c r="R865" s="219"/>
      <c r="S865" s="219"/>
      <c r="T865" s="219"/>
      <c r="U865" s="219"/>
      <c r="V865" s="217"/>
      <c r="X865" s="106"/>
      <c r="Y865" s="217"/>
      <c r="Z865" s="217"/>
      <c r="AA865" s="217"/>
      <c r="AB865" s="94"/>
      <c r="AC865" s="217"/>
      <c r="AD865" s="217"/>
      <c r="AE865" s="217"/>
      <c r="AF865" s="217"/>
      <c r="AG865" s="217"/>
      <c r="AH865" s="217"/>
      <c r="AI865" s="94"/>
      <c r="AJ865" s="217"/>
      <c r="AK865" s="217"/>
      <c r="AL865" s="217"/>
      <c r="AM865" s="217"/>
      <c r="AN865" s="217"/>
      <c r="AO865" s="94"/>
      <c r="AP865" s="217"/>
      <c r="AQ865" s="217"/>
      <c r="AR865" s="217"/>
      <c r="AU865" s="217"/>
      <c r="AW865" s="217"/>
      <c r="AX865" s="217"/>
      <c r="BE865" s="94"/>
      <c r="BF865" s="217"/>
      <c r="BG865" s="94"/>
      <c r="BH865" s="94"/>
      <c r="BI865" s="217"/>
      <c r="BJ865" s="94"/>
      <c r="BK865" s="217"/>
      <c r="BL865" s="217"/>
      <c r="BQ865" s="96"/>
      <c r="BR865" s="96"/>
      <c r="BS865" s="96"/>
      <c r="BT865" s="96"/>
      <c r="BV865" s="96"/>
      <c r="BW865" s="96"/>
    </row>
    <row r="866" spans="2:75" x14ac:dyDescent="0.2">
      <c r="B866" s="101"/>
      <c r="I866" s="101"/>
      <c r="L866" s="101"/>
      <c r="M866" s="105"/>
      <c r="N866" s="256"/>
      <c r="O866" s="256"/>
      <c r="P866" s="256"/>
      <c r="Q866" s="256"/>
      <c r="R866" s="219"/>
      <c r="S866" s="219"/>
      <c r="T866" s="219"/>
      <c r="U866" s="219"/>
      <c r="V866" s="217"/>
      <c r="X866" s="106"/>
      <c r="Y866" s="217"/>
      <c r="Z866" s="217"/>
      <c r="AA866" s="217"/>
      <c r="AB866" s="94"/>
      <c r="AC866" s="217"/>
      <c r="AD866" s="217"/>
      <c r="AE866" s="217"/>
      <c r="AF866" s="217"/>
      <c r="AG866" s="217"/>
      <c r="AH866" s="217"/>
      <c r="AI866" s="94"/>
      <c r="AJ866" s="217"/>
      <c r="AK866" s="217"/>
      <c r="AL866" s="217"/>
      <c r="AM866" s="217"/>
      <c r="AN866" s="217"/>
      <c r="AO866" s="94"/>
      <c r="AP866" s="217"/>
      <c r="AQ866" s="217"/>
      <c r="AR866" s="217"/>
      <c r="AU866" s="217"/>
      <c r="AW866" s="217"/>
      <c r="AX866" s="217"/>
      <c r="BE866" s="94"/>
      <c r="BF866" s="217"/>
      <c r="BG866" s="94"/>
      <c r="BH866" s="94"/>
      <c r="BI866" s="217"/>
      <c r="BJ866" s="94"/>
      <c r="BK866" s="217"/>
      <c r="BL866" s="217"/>
      <c r="BQ866" s="96"/>
      <c r="BR866" s="96"/>
      <c r="BS866" s="96"/>
      <c r="BT866" s="96"/>
      <c r="BV866" s="96"/>
      <c r="BW866" s="96"/>
    </row>
    <row r="867" spans="2:75" x14ac:dyDescent="0.2">
      <c r="B867" s="101"/>
      <c r="I867" s="101"/>
      <c r="L867" s="101"/>
      <c r="M867" s="105"/>
      <c r="N867" s="256"/>
      <c r="O867" s="256"/>
      <c r="P867" s="256"/>
      <c r="Q867" s="256"/>
      <c r="R867" s="219"/>
      <c r="S867" s="219"/>
      <c r="T867" s="219"/>
      <c r="U867" s="219"/>
      <c r="V867" s="217"/>
      <c r="X867" s="106"/>
      <c r="Y867" s="217"/>
      <c r="Z867" s="217"/>
      <c r="AA867" s="217"/>
      <c r="AB867" s="94"/>
      <c r="AC867" s="217"/>
      <c r="AD867" s="217"/>
      <c r="AE867" s="217"/>
      <c r="AF867" s="217"/>
      <c r="AG867" s="217"/>
      <c r="AH867" s="217"/>
      <c r="AI867" s="94"/>
      <c r="AJ867" s="217"/>
      <c r="AK867" s="217"/>
      <c r="AL867" s="217"/>
      <c r="AM867" s="217"/>
      <c r="AN867" s="217"/>
      <c r="AO867" s="94"/>
      <c r="AP867" s="217"/>
      <c r="AQ867" s="217"/>
      <c r="AR867" s="217"/>
      <c r="AU867" s="217"/>
      <c r="AW867" s="217"/>
      <c r="AX867" s="217"/>
      <c r="BE867" s="94"/>
      <c r="BF867" s="217"/>
      <c r="BG867" s="94"/>
      <c r="BH867" s="94"/>
      <c r="BI867" s="217"/>
      <c r="BJ867" s="94"/>
      <c r="BK867" s="217"/>
      <c r="BL867" s="217"/>
      <c r="BQ867" s="96"/>
      <c r="BR867" s="96"/>
      <c r="BS867" s="96"/>
      <c r="BT867" s="96"/>
      <c r="BV867" s="96"/>
      <c r="BW867" s="96"/>
    </row>
    <row r="868" spans="2:75" x14ac:dyDescent="0.2">
      <c r="B868" s="101"/>
      <c r="I868" s="101"/>
      <c r="L868" s="101"/>
      <c r="M868" s="105"/>
      <c r="N868" s="256"/>
      <c r="O868" s="256"/>
      <c r="P868" s="256"/>
      <c r="Q868" s="256"/>
      <c r="R868" s="219"/>
      <c r="S868" s="219"/>
      <c r="T868" s="219"/>
      <c r="U868" s="219"/>
      <c r="V868" s="217"/>
      <c r="X868" s="106"/>
      <c r="Y868" s="217"/>
      <c r="Z868" s="217"/>
      <c r="AA868" s="217"/>
      <c r="AB868" s="94"/>
      <c r="AC868" s="217"/>
      <c r="AD868" s="217"/>
      <c r="AE868" s="217"/>
      <c r="AF868" s="217"/>
      <c r="AG868" s="217"/>
      <c r="AH868" s="217"/>
      <c r="AI868" s="94"/>
      <c r="AJ868" s="217"/>
      <c r="AK868" s="217"/>
      <c r="AL868" s="217"/>
      <c r="AM868" s="217"/>
      <c r="AN868" s="217"/>
      <c r="AO868" s="94"/>
      <c r="AP868" s="217"/>
      <c r="AQ868" s="217"/>
      <c r="AR868" s="217"/>
      <c r="AU868" s="217"/>
      <c r="AW868" s="217"/>
      <c r="AX868" s="217"/>
      <c r="BE868" s="94"/>
      <c r="BF868" s="217"/>
      <c r="BG868" s="94"/>
      <c r="BH868" s="94"/>
      <c r="BI868" s="217"/>
      <c r="BJ868" s="94"/>
      <c r="BK868" s="217"/>
      <c r="BL868" s="217"/>
      <c r="BQ868" s="96"/>
      <c r="BR868" s="96"/>
      <c r="BS868" s="96"/>
      <c r="BT868" s="96"/>
      <c r="BV868" s="96"/>
      <c r="BW868" s="96"/>
    </row>
    <row r="869" spans="2:75" x14ac:dyDescent="0.2">
      <c r="B869" s="101"/>
      <c r="I869" s="101"/>
      <c r="L869" s="101"/>
      <c r="M869" s="105"/>
      <c r="N869" s="256"/>
      <c r="O869" s="256"/>
      <c r="P869" s="256"/>
      <c r="Q869" s="256"/>
      <c r="R869" s="219"/>
      <c r="S869" s="219"/>
      <c r="T869" s="219"/>
      <c r="U869" s="219"/>
      <c r="V869" s="217"/>
      <c r="X869" s="106"/>
      <c r="Y869" s="217"/>
      <c r="Z869" s="217"/>
      <c r="AA869" s="217"/>
      <c r="AB869" s="94"/>
      <c r="AC869" s="217"/>
      <c r="AD869" s="217"/>
      <c r="AE869" s="217"/>
      <c r="AF869" s="217"/>
      <c r="AG869" s="217"/>
      <c r="AH869" s="217"/>
      <c r="AI869" s="94"/>
      <c r="AJ869" s="217"/>
      <c r="AK869" s="217"/>
      <c r="AL869" s="217"/>
      <c r="AM869" s="217"/>
      <c r="AN869" s="217"/>
      <c r="AO869" s="94"/>
      <c r="AP869" s="217"/>
      <c r="AQ869" s="217"/>
      <c r="AR869" s="217"/>
      <c r="AU869" s="217"/>
      <c r="AW869" s="217"/>
      <c r="AX869" s="217"/>
      <c r="BE869" s="94"/>
      <c r="BF869" s="217"/>
      <c r="BG869" s="94"/>
      <c r="BH869" s="94"/>
      <c r="BI869" s="217"/>
      <c r="BJ869" s="94"/>
      <c r="BK869" s="217"/>
      <c r="BL869" s="217"/>
      <c r="BQ869" s="96"/>
      <c r="BR869" s="96"/>
      <c r="BS869" s="96"/>
      <c r="BT869" s="96"/>
      <c r="BV869" s="96"/>
      <c r="BW869" s="96"/>
    </row>
    <row r="870" spans="2:75" x14ac:dyDescent="0.2">
      <c r="B870" s="101"/>
      <c r="I870" s="101"/>
      <c r="L870" s="101"/>
      <c r="M870" s="105"/>
      <c r="N870" s="256"/>
      <c r="O870" s="256"/>
      <c r="P870" s="256"/>
      <c r="Q870" s="256"/>
      <c r="R870" s="219"/>
      <c r="S870" s="219"/>
      <c r="T870" s="219"/>
      <c r="U870" s="219"/>
      <c r="V870" s="217"/>
      <c r="X870" s="106"/>
      <c r="Y870" s="217"/>
      <c r="Z870" s="217"/>
      <c r="AA870" s="217"/>
      <c r="AB870" s="94"/>
      <c r="AC870" s="217"/>
      <c r="AD870" s="217"/>
      <c r="AE870" s="217"/>
      <c r="AF870" s="217"/>
      <c r="AG870" s="217"/>
      <c r="AH870" s="217"/>
      <c r="AI870" s="94"/>
      <c r="AJ870" s="217"/>
      <c r="AK870" s="217"/>
      <c r="AL870" s="217"/>
      <c r="AM870" s="217"/>
      <c r="AN870" s="217"/>
      <c r="AO870" s="94"/>
      <c r="AP870" s="217"/>
      <c r="AQ870" s="217"/>
      <c r="AR870" s="217"/>
      <c r="AU870" s="217"/>
      <c r="AW870" s="217"/>
      <c r="AX870" s="217"/>
      <c r="BE870" s="94"/>
      <c r="BF870" s="217"/>
      <c r="BG870" s="94"/>
      <c r="BH870" s="94"/>
      <c r="BI870" s="217"/>
      <c r="BJ870" s="94"/>
      <c r="BK870" s="217"/>
      <c r="BL870" s="217"/>
      <c r="BQ870" s="96"/>
      <c r="BR870" s="96"/>
      <c r="BS870" s="96"/>
      <c r="BT870" s="96"/>
      <c r="BV870" s="96"/>
      <c r="BW870" s="96"/>
    </row>
    <row r="871" spans="2:75" x14ac:dyDescent="0.2">
      <c r="B871" s="101"/>
      <c r="I871" s="101"/>
      <c r="L871" s="101"/>
      <c r="M871" s="105"/>
      <c r="N871" s="256"/>
      <c r="O871" s="256"/>
      <c r="P871" s="256"/>
      <c r="Q871" s="256"/>
      <c r="R871" s="219"/>
      <c r="S871" s="219"/>
      <c r="T871" s="219"/>
      <c r="U871" s="219"/>
      <c r="V871" s="217"/>
      <c r="X871" s="106"/>
      <c r="Y871" s="217"/>
      <c r="Z871" s="217"/>
      <c r="AA871" s="217"/>
      <c r="AB871" s="94"/>
      <c r="AC871" s="217"/>
      <c r="AD871" s="217"/>
      <c r="AE871" s="217"/>
      <c r="AF871" s="217"/>
      <c r="AG871" s="217"/>
      <c r="AH871" s="217"/>
      <c r="AI871" s="94"/>
      <c r="AJ871" s="217"/>
      <c r="AK871" s="217"/>
      <c r="AL871" s="217"/>
      <c r="AM871" s="217"/>
      <c r="AN871" s="217"/>
      <c r="AO871" s="94"/>
      <c r="AP871" s="217"/>
      <c r="AQ871" s="217"/>
      <c r="AR871" s="217"/>
      <c r="AU871" s="217"/>
      <c r="AW871" s="217"/>
      <c r="AX871" s="217"/>
      <c r="BE871" s="94"/>
      <c r="BF871" s="217"/>
      <c r="BG871" s="94"/>
      <c r="BH871" s="94"/>
      <c r="BI871" s="217"/>
      <c r="BJ871" s="94"/>
      <c r="BK871" s="217"/>
      <c r="BL871" s="217"/>
      <c r="BQ871" s="96"/>
      <c r="BR871" s="96"/>
      <c r="BS871" s="96"/>
      <c r="BT871" s="96"/>
      <c r="BV871" s="96"/>
      <c r="BW871" s="96"/>
    </row>
    <row r="872" spans="2:75" x14ac:dyDescent="0.2">
      <c r="B872" s="101"/>
      <c r="I872" s="101"/>
      <c r="L872" s="101"/>
      <c r="M872" s="105"/>
      <c r="N872" s="256"/>
      <c r="O872" s="256"/>
      <c r="P872" s="256"/>
      <c r="Q872" s="256"/>
      <c r="R872" s="219"/>
      <c r="S872" s="219"/>
      <c r="T872" s="219"/>
      <c r="U872" s="219"/>
      <c r="V872" s="217"/>
      <c r="X872" s="106"/>
      <c r="Y872" s="217"/>
      <c r="Z872" s="217"/>
      <c r="AA872" s="217"/>
      <c r="AB872" s="94"/>
      <c r="AC872" s="217"/>
      <c r="AD872" s="217"/>
      <c r="AE872" s="217"/>
      <c r="AF872" s="217"/>
      <c r="AG872" s="217"/>
      <c r="AH872" s="217"/>
      <c r="AI872" s="94"/>
      <c r="AJ872" s="217"/>
      <c r="AK872" s="217"/>
      <c r="AL872" s="217"/>
      <c r="AM872" s="217"/>
      <c r="AN872" s="217"/>
      <c r="AO872" s="94"/>
      <c r="AP872" s="217"/>
      <c r="AQ872" s="217"/>
      <c r="AR872" s="217"/>
      <c r="AU872" s="217"/>
      <c r="AW872" s="217"/>
      <c r="AX872" s="217"/>
      <c r="BE872" s="94"/>
      <c r="BF872" s="217"/>
      <c r="BG872" s="94"/>
      <c r="BH872" s="94"/>
      <c r="BI872" s="217"/>
      <c r="BJ872" s="94"/>
      <c r="BK872" s="217"/>
      <c r="BL872" s="217"/>
      <c r="BQ872" s="96"/>
      <c r="BR872" s="96"/>
      <c r="BS872" s="96"/>
      <c r="BT872" s="96"/>
      <c r="BV872" s="96"/>
      <c r="BW872" s="96"/>
    </row>
    <row r="873" spans="2:75" x14ac:dyDescent="0.2">
      <c r="B873" s="101"/>
      <c r="I873" s="101"/>
      <c r="L873" s="101"/>
      <c r="M873" s="105"/>
      <c r="N873" s="256"/>
      <c r="O873" s="256"/>
      <c r="P873" s="256"/>
      <c r="Q873" s="256"/>
      <c r="R873" s="219"/>
      <c r="S873" s="219"/>
      <c r="T873" s="219"/>
      <c r="U873" s="219"/>
      <c r="V873" s="217"/>
      <c r="X873" s="106"/>
      <c r="Y873" s="217"/>
      <c r="Z873" s="217"/>
      <c r="AA873" s="217"/>
      <c r="AB873" s="94"/>
      <c r="AC873" s="217"/>
      <c r="AD873" s="217"/>
      <c r="AE873" s="217"/>
      <c r="AF873" s="217"/>
      <c r="AG873" s="217"/>
      <c r="AH873" s="217"/>
      <c r="AI873" s="94"/>
      <c r="AJ873" s="217"/>
      <c r="AK873" s="217"/>
      <c r="AL873" s="217"/>
      <c r="AM873" s="217"/>
      <c r="AN873" s="217"/>
      <c r="AO873" s="94"/>
      <c r="AP873" s="217"/>
      <c r="AQ873" s="217"/>
      <c r="AR873" s="217"/>
      <c r="AU873" s="217"/>
      <c r="AW873" s="217"/>
      <c r="AX873" s="217"/>
      <c r="BE873" s="94"/>
      <c r="BF873" s="217"/>
      <c r="BG873" s="94"/>
      <c r="BH873" s="94"/>
      <c r="BI873" s="217"/>
      <c r="BJ873" s="94"/>
      <c r="BK873" s="217"/>
      <c r="BL873" s="217"/>
      <c r="BQ873" s="96"/>
      <c r="BR873" s="96"/>
      <c r="BS873" s="96"/>
      <c r="BT873" s="96"/>
      <c r="BV873" s="96"/>
      <c r="BW873" s="96"/>
    </row>
    <row r="874" spans="2:75" x14ac:dyDescent="0.2">
      <c r="B874" s="101"/>
      <c r="I874" s="101"/>
      <c r="L874" s="101"/>
      <c r="M874" s="105"/>
      <c r="N874" s="256"/>
      <c r="O874" s="256"/>
      <c r="P874" s="256"/>
      <c r="Q874" s="256"/>
      <c r="R874" s="219"/>
      <c r="S874" s="219"/>
      <c r="T874" s="219"/>
      <c r="U874" s="219"/>
      <c r="V874" s="217"/>
      <c r="X874" s="106"/>
      <c r="Y874" s="217"/>
      <c r="Z874" s="217"/>
      <c r="AA874" s="217"/>
      <c r="AB874" s="94"/>
      <c r="AC874" s="217"/>
      <c r="AD874" s="217"/>
      <c r="AE874" s="217"/>
      <c r="AF874" s="217"/>
      <c r="AG874" s="217"/>
      <c r="AH874" s="217"/>
      <c r="AI874" s="94"/>
      <c r="AJ874" s="217"/>
      <c r="AK874" s="217"/>
      <c r="AL874" s="217"/>
      <c r="AM874" s="217"/>
      <c r="AN874" s="217"/>
      <c r="AO874" s="94"/>
      <c r="AP874" s="217"/>
      <c r="AQ874" s="217"/>
      <c r="AR874" s="217"/>
      <c r="AU874" s="217"/>
      <c r="AW874" s="217"/>
      <c r="AX874" s="217"/>
      <c r="BE874" s="94"/>
      <c r="BF874" s="217"/>
      <c r="BG874" s="94"/>
      <c r="BH874" s="94"/>
      <c r="BI874" s="217"/>
      <c r="BJ874" s="94"/>
      <c r="BK874" s="217"/>
      <c r="BL874" s="217"/>
      <c r="BQ874" s="96"/>
      <c r="BR874" s="96"/>
      <c r="BS874" s="96"/>
      <c r="BT874" s="96"/>
      <c r="BV874" s="96"/>
      <c r="BW874" s="96"/>
    </row>
    <row r="875" spans="2:75" x14ac:dyDescent="0.2">
      <c r="B875" s="101"/>
      <c r="I875" s="101"/>
      <c r="L875" s="101"/>
      <c r="M875" s="105"/>
      <c r="N875" s="256"/>
      <c r="O875" s="256"/>
      <c r="P875" s="256"/>
      <c r="Q875" s="256"/>
      <c r="R875" s="219"/>
      <c r="S875" s="219"/>
      <c r="T875" s="219"/>
      <c r="U875" s="219"/>
      <c r="V875" s="217"/>
      <c r="X875" s="106"/>
      <c r="Y875" s="217"/>
      <c r="Z875" s="217"/>
      <c r="AA875" s="217"/>
      <c r="AB875" s="94"/>
      <c r="AC875" s="217"/>
      <c r="AD875" s="217"/>
      <c r="AE875" s="217"/>
      <c r="AF875" s="217"/>
      <c r="AG875" s="217"/>
      <c r="AH875" s="217"/>
      <c r="AI875" s="94"/>
      <c r="AJ875" s="217"/>
      <c r="AK875" s="217"/>
      <c r="AL875" s="217"/>
      <c r="AM875" s="217"/>
      <c r="AN875" s="217"/>
      <c r="AO875" s="94"/>
      <c r="AP875" s="217"/>
      <c r="AQ875" s="217"/>
      <c r="AR875" s="217"/>
      <c r="AU875" s="217"/>
      <c r="AW875" s="217"/>
      <c r="AX875" s="217"/>
      <c r="BE875" s="94"/>
      <c r="BF875" s="217"/>
      <c r="BG875" s="94"/>
      <c r="BH875" s="94"/>
      <c r="BI875" s="217"/>
      <c r="BJ875" s="94"/>
      <c r="BK875" s="217"/>
      <c r="BL875" s="217"/>
      <c r="BQ875" s="96"/>
      <c r="BR875" s="96"/>
      <c r="BS875" s="96"/>
      <c r="BT875" s="96"/>
      <c r="BV875" s="96"/>
      <c r="BW875" s="96"/>
    </row>
    <row r="876" spans="2:75" x14ac:dyDescent="0.2">
      <c r="B876" s="101"/>
      <c r="I876" s="101"/>
      <c r="L876" s="101"/>
      <c r="M876" s="105"/>
      <c r="N876" s="256"/>
      <c r="O876" s="256"/>
      <c r="P876" s="256"/>
      <c r="Q876" s="256"/>
      <c r="R876" s="219"/>
      <c r="S876" s="219"/>
      <c r="T876" s="219"/>
      <c r="U876" s="219"/>
      <c r="V876" s="217"/>
      <c r="X876" s="106"/>
      <c r="Y876" s="217"/>
      <c r="Z876" s="217"/>
      <c r="AA876" s="217"/>
      <c r="AB876" s="94"/>
      <c r="AC876" s="217"/>
      <c r="AD876" s="217"/>
      <c r="AE876" s="217"/>
      <c r="AF876" s="217"/>
      <c r="AG876" s="217"/>
      <c r="AH876" s="217"/>
      <c r="AI876" s="94"/>
      <c r="AJ876" s="217"/>
      <c r="AK876" s="217"/>
      <c r="AL876" s="217"/>
      <c r="AM876" s="217"/>
      <c r="AN876" s="217"/>
      <c r="AO876" s="94"/>
      <c r="AP876" s="217"/>
      <c r="AQ876" s="217"/>
      <c r="AR876" s="217"/>
      <c r="AU876" s="217"/>
      <c r="AW876" s="217"/>
      <c r="AX876" s="217"/>
      <c r="BE876" s="94"/>
      <c r="BF876" s="217"/>
      <c r="BG876" s="94"/>
      <c r="BH876" s="94"/>
      <c r="BI876" s="217"/>
      <c r="BJ876" s="94"/>
      <c r="BK876" s="217"/>
      <c r="BL876" s="217"/>
      <c r="BQ876" s="96"/>
      <c r="BR876" s="96"/>
      <c r="BS876" s="96"/>
      <c r="BT876" s="96"/>
      <c r="BV876" s="96"/>
      <c r="BW876" s="96"/>
    </row>
    <row r="877" spans="2:75" x14ac:dyDescent="0.2">
      <c r="B877" s="101"/>
      <c r="I877" s="101"/>
      <c r="L877" s="101"/>
      <c r="M877" s="105"/>
      <c r="N877" s="256"/>
      <c r="O877" s="256"/>
      <c r="P877" s="256"/>
      <c r="Q877" s="256"/>
      <c r="R877" s="219"/>
      <c r="S877" s="219"/>
      <c r="T877" s="219"/>
      <c r="U877" s="219"/>
      <c r="V877" s="217"/>
      <c r="X877" s="106"/>
      <c r="Y877" s="217"/>
      <c r="Z877" s="217"/>
      <c r="AA877" s="217"/>
      <c r="AB877" s="94"/>
      <c r="AC877" s="217"/>
      <c r="AD877" s="217"/>
      <c r="AE877" s="217"/>
      <c r="AF877" s="217"/>
      <c r="AG877" s="217"/>
      <c r="AH877" s="217"/>
      <c r="AI877" s="94"/>
      <c r="AJ877" s="217"/>
      <c r="AK877" s="217"/>
      <c r="AL877" s="217"/>
      <c r="AM877" s="217"/>
      <c r="AN877" s="217"/>
      <c r="AO877" s="94"/>
      <c r="AP877" s="217"/>
      <c r="AQ877" s="217"/>
      <c r="AR877" s="217"/>
      <c r="AU877" s="217"/>
      <c r="AW877" s="217"/>
      <c r="AX877" s="217"/>
      <c r="BE877" s="94"/>
      <c r="BF877" s="217"/>
      <c r="BG877" s="94"/>
      <c r="BH877" s="94"/>
      <c r="BI877" s="217"/>
      <c r="BJ877" s="94"/>
      <c r="BK877" s="217"/>
      <c r="BL877" s="217"/>
      <c r="BQ877" s="96"/>
      <c r="BR877" s="96"/>
      <c r="BS877" s="96"/>
      <c r="BT877" s="96"/>
      <c r="BV877" s="96"/>
      <c r="BW877" s="96"/>
    </row>
    <row r="878" spans="2:75" x14ac:dyDescent="0.2">
      <c r="B878" s="101"/>
      <c r="I878" s="101"/>
      <c r="L878" s="101"/>
      <c r="M878" s="105"/>
      <c r="N878" s="256"/>
      <c r="O878" s="256"/>
      <c r="P878" s="256"/>
      <c r="Q878" s="256"/>
      <c r="R878" s="219"/>
      <c r="S878" s="219"/>
      <c r="T878" s="219"/>
      <c r="U878" s="219"/>
      <c r="V878" s="217"/>
      <c r="X878" s="106"/>
      <c r="Y878" s="217"/>
      <c r="Z878" s="217"/>
      <c r="AA878" s="217"/>
      <c r="AB878" s="94"/>
      <c r="AC878" s="217"/>
      <c r="AD878" s="217"/>
      <c r="AE878" s="217"/>
      <c r="AF878" s="217"/>
      <c r="AG878" s="217"/>
      <c r="AH878" s="217"/>
      <c r="AI878" s="94"/>
      <c r="AJ878" s="217"/>
      <c r="AK878" s="217"/>
      <c r="AL878" s="217"/>
      <c r="AM878" s="217"/>
      <c r="AN878" s="217"/>
      <c r="AO878" s="94"/>
      <c r="AP878" s="217"/>
      <c r="AQ878" s="217"/>
      <c r="AR878" s="217"/>
      <c r="AU878" s="217"/>
      <c r="AW878" s="217"/>
      <c r="AX878" s="217"/>
      <c r="BE878" s="94"/>
      <c r="BF878" s="217"/>
      <c r="BG878" s="94"/>
      <c r="BH878" s="94"/>
      <c r="BI878" s="217"/>
      <c r="BJ878" s="94"/>
      <c r="BK878" s="217"/>
      <c r="BL878" s="217"/>
      <c r="BQ878" s="96"/>
      <c r="BR878" s="96"/>
      <c r="BS878" s="96"/>
      <c r="BT878" s="96"/>
      <c r="BV878" s="96"/>
      <c r="BW878" s="96"/>
    </row>
    <row r="879" spans="2:75" x14ac:dyDescent="0.2">
      <c r="B879" s="101"/>
      <c r="I879" s="101"/>
      <c r="L879" s="101"/>
      <c r="M879" s="105"/>
      <c r="N879" s="256"/>
      <c r="O879" s="256"/>
      <c r="P879" s="256"/>
      <c r="Q879" s="256"/>
      <c r="R879" s="219"/>
      <c r="S879" s="219"/>
      <c r="T879" s="219"/>
      <c r="U879" s="219"/>
      <c r="V879" s="217"/>
      <c r="X879" s="106"/>
      <c r="Y879" s="217"/>
      <c r="Z879" s="217"/>
      <c r="AA879" s="217"/>
      <c r="AB879" s="94"/>
      <c r="AC879" s="217"/>
      <c r="AD879" s="217"/>
      <c r="AE879" s="217"/>
      <c r="AF879" s="217"/>
      <c r="AG879" s="217"/>
      <c r="AH879" s="217"/>
      <c r="AI879" s="94"/>
      <c r="AJ879" s="217"/>
      <c r="AK879" s="217"/>
      <c r="AL879" s="217"/>
      <c r="AM879" s="217"/>
      <c r="AN879" s="217"/>
      <c r="AO879" s="94"/>
      <c r="AP879" s="217"/>
      <c r="AQ879" s="217"/>
      <c r="AR879" s="217"/>
      <c r="AU879" s="217"/>
      <c r="AW879" s="217"/>
      <c r="AX879" s="217"/>
      <c r="BE879" s="94"/>
      <c r="BF879" s="217"/>
      <c r="BG879" s="94"/>
      <c r="BH879" s="94"/>
      <c r="BI879" s="217"/>
      <c r="BJ879" s="94"/>
      <c r="BK879" s="217"/>
      <c r="BL879" s="217"/>
      <c r="BQ879" s="96"/>
      <c r="BR879" s="96"/>
      <c r="BS879" s="96"/>
      <c r="BT879" s="96"/>
      <c r="BV879" s="96"/>
      <c r="BW879" s="96"/>
    </row>
    <row r="880" spans="2:75" x14ac:dyDescent="0.2">
      <c r="B880" s="101"/>
      <c r="I880" s="101"/>
      <c r="L880" s="101"/>
      <c r="M880" s="105"/>
      <c r="N880" s="256"/>
      <c r="O880" s="256"/>
      <c r="P880" s="256"/>
      <c r="Q880" s="256"/>
      <c r="R880" s="219"/>
      <c r="S880" s="219"/>
      <c r="T880" s="219"/>
      <c r="U880" s="219"/>
      <c r="V880" s="217"/>
      <c r="X880" s="106"/>
      <c r="Y880" s="217"/>
      <c r="Z880" s="217"/>
      <c r="AA880" s="217"/>
      <c r="AB880" s="94"/>
      <c r="AC880" s="217"/>
      <c r="AD880" s="217"/>
      <c r="AE880" s="217"/>
      <c r="AF880" s="217"/>
      <c r="AG880" s="217"/>
      <c r="AH880" s="217"/>
      <c r="AI880" s="94"/>
      <c r="AJ880" s="217"/>
      <c r="AK880" s="217"/>
      <c r="AL880" s="217"/>
      <c r="AM880" s="217"/>
      <c r="AN880" s="217"/>
      <c r="AO880" s="94"/>
      <c r="AP880" s="217"/>
      <c r="AQ880" s="217"/>
      <c r="AR880" s="217"/>
      <c r="AU880" s="217"/>
      <c r="AW880" s="217"/>
      <c r="AX880" s="217"/>
      <c r="BE880" s="94"/>
      <c r="BF880" s="217"/>
      <c r="BG880" s="94"/>
      <c r="BH880" s="94"/>
      <c r="BI880" s="217"/>
      <c r="BJ880" s="94"/>
      <c r="BK880" s="217"/>
      <c r="BL880" s="217"/>
      <c r="BQ880" s="96"/>
      <c r="BR880" s="96"/>
      <c r="BS880" s="96"/>
      <c r="BT880" s="96"/>
      <c r="BV880" s="96"/>
      <c r="BW880" s="96"/>
    </row>
    <row r="881" spans="2:75" x14ac:dyDescent="0.2">
      <c r="B881" s="101"/>
      <c r="I881" s="101"/>
      <c r="L881" s="101"/>
      <c r="M881" s="105"/>
      <c r="N881" s="256"/>
      <c r="O881" s="256"/>
      <c r="P881" s="256"/>
      <c r="Q881" s="256"/>
      <c r="R881" s="219"/>
      <c r="S881" s="219"/>
      <c r="T881" s="219"/>
      <c r="U881" s="219"/>
      <c r="V881" s="217"/>
      <c r="X881" s="106"/>
      <c r="Y881" s="217"/>
      <c r="Z881" s="217"/>
      <c r="AA881" s="217"/>
      <c r="AB881" s="94"/>
      <c r="AC881" s="217"/>
      <c r="AD881" s="217"/>
      <c r="AE881" s="217"/>
      <c r="AF881" s="217"/>
      <c r="AG881" s="217"/>
      <c r="AH881" s="217"/>
      <c r="AI881" s="94"/>
      <c r="AJ881" s="217"/>
      <c r="AK881" s="217"/>
      <c r="AL881" s="217"/>
      <c r="AM881" s="217"/>
      <c r="AN881" s="217"/>
      <c r="AO881" s="94"/>
      <c r="AP881" s="217"/>
      <c r="AQ881" s="217"/>
      <c r="AR881" s="217"/>
      <c r="AU881" s="217"/>
      <c r="AW881" s="217"/>
      <c r="AX881" s="217"/>
      <c r="BE881" s="94"/>
      <c r="BF881" s="217"/>
      <c r="BG881" s="94"/>
      <c r="BH881" s="94"/>
      <c r="BI881" s="217"/>
      <c r="BJ881" s="94"/>
      <c r="BK881" s="217"/>
      <c r="BL881" s="217"/>
      <c r="BQ881" s="96"/>
      <c r="BR881" s="96"/>
      <c r="BS881" s="96"/>
      <c r="BT881" s="96"/>
      <c r="BV881" s="96"/>
      <c r="BW881" s="96"/>
    </row>
    <row r="882" spans="2:75" x14ac:dyDescent="0.2">
      <c r="B882" s="101"/>
      <c r="I882" s="101"/>
      <c r="L882" s="101"/>
      <c r="M882" s="105"/>
      <c r="N882" s="256"/>
      <c r="O882" s="256"/>
      <c r="P882" s="256"/>
      <c r="Q882" s="256"/>
      <c r="R882" s="219"/>
      <c r="S882" s="219"/>
      <c r="T882" s="219"/>
      <c r="U882" s="219"/>
      <c r="V882" s="217"/>
      <c r="X882" s="106"/>
      <c r="Y882" s="217"/>
      <c r="Z882" s="217"/>
      <c r="AA882" s="217"/>
      <c r="AB882" s="94"/>
      <c r="AC882" s="217"/>
      <c r="AD882" s="217"/>
      <c r="AE882" s="217"/>
      <c r="AF882" s="217"/>
      <c r="AG882" s="217"/>
      <c r="AH882" s="217"/>
      <c r="AI882" s="94"/>
      <c r="AJ882" s="217"/>
      <c r="AK882" s="217"/>
      <c r="AL882" s="217"/>
      <c r="AM882" s="217"/>
      <c r="AN882" s="217"/>
      <c r="AO882" s="94"/>
      <c r="AP882" s="217"/>
      <c r="AQ882" s="217"/>
      <c r="AR882" s="217"/>
      <c r="AU882" s="217"/>
      <c r="AW882" s="217"/>
      <c r="AX882" s="217"/>
      <c r="BE882" s="94"/>
      <c r="BF882" s="217"/>
      <c r="BG882" s="94"/>
      <c r="BH882" s="94"/>
      <c r="BI882" s="217"/>
      <c r="BJ882" s="94"/>
      <c r="BK882" s="217"/>
      <c r="BL882" s="217"/>
      <c r="BQ882" s="96"/>
      <c r="BR882" s="96"/>
      <c r="BS882" s="96"/>
      <c r="BT882" s="96"/>
      <c r="BV882" s="96"/>
      <c r="BW882" s="96"/>
    </row>
    <row r="883" spans="2:75" x14ac:dyDescent="0.2">
      <c r="B883" s="101"/>
      <c r="I883" s="101"/>
      <c r="L883" s="101"/>
      <c r="M883" s="105"/>
      <c r="N883" s="256"/>
      <c r="O883" s="256"/>
      <c r="P883" s="256"/>
      <c r="Q883" s="256"/>
      <c r="R883" s="219"/>
      <c r="S883" s="219"/>
      <c r="T883" s="219"/>
      <c r="U883" s="219"/>
      <c r="V883" s="217"/>
      <c r="X883" s="106"/>
      <c r="Y883" s="217"/>
      <c r="Z883" s="217"/>
      <c r="AA883" s="217"/>
      <c r="AB883" s="94"/>
      <c r="AC883" s="217"/>
      <c r="AD883" s="217"/>
      <c r="AE883" s="217"/>
      <c r="AF883" s="217"/>
      <c r="AG883" s="217"/>
      <c r="AH883" s="217"/>
      <c r="AI883" s="94"/>
      <c r="AJ883" s="217"/>
      <c r="AK883" s="217"/>
      <c r="AL883" s="217"/>
      <c r="AM883" s="217"/>
      <c r="AN883" s="217"/>
      <c r="AO883" s="94"/>
      <c r="AP883" s="217"/>
      <c r="AQ883" s="217"/>
      <c r="AR883" s="217"/>
      <c r="AU883" s="217"/>
      <c r="AW883" s="217"/>
      <c r="AX883" s="217"/>
      <c r="BE883" s="94"/>
      <c r="BF883" s="217"/>
      <c r="BG883" s="94"/>
      <c r="BH883" s="94"/>
      <c r="BI883" s="217"/>
      <c r="BJ883" s="94"/>
      <c r="BK883" s="217"/>
      <c r="BL883" s="217"/>
      <c r="BQ883" s="96"/>
      <c r="BR883" s="96"/>
      <c r="BS883" s="96"/>
      <c r="BT883" s="96"/>
      <c r="BV883" s="96"/>
      <c r="BW883" s="96"/>
    </row>
    <row r="884" spans="2:75" x14ac:dyDescent="0.2">
      <c r="B884" s="101"/>
      <c r="I884" s="101"/>
      <c r="L884" s="101"/>
      <c r="M884" s="105"/>
      <c r="N884" s="256"/>
      <c r="O884" s="256"/>
      <c r="P884" s="256"/>
      <c r="Q884" s="256"/>
      <c r="R884" s="219"/>
      <c r="S884" s="219"/>
      <c r="T884" s="219"/>
      <c r="U884" s="219"/>
      <c r="V884" s="217"/>
      <c r="X884" s="106"/>
      <c r="Y884" s="217"/>
      <c r="Z884" s="217"/>
      <c r="AA884" s="217"/>
      <c r="AB884" s="94"/>
      <c r="AC884" s="217"/>
      <c r="AD884" s="217"/>
      <c r="AE884" s="217"/>
      <c r="AF884" s="217"/>
      <c r="AG884" s="217"/>
      <c r="AH884" s="217"/>
      <c r="AI884" s="94"/>
      <c r="AJ884" s="217"/>
      <c r="AK884" s="217"/>
      <c r="AL884" s="217"/>
      <c r="AM884" s="217"/>
      <c r="AN884" s="217"/>
      <c r="AO884" s="94"/>
      <c r="AP884" s="217"/>
      <c r="AQ884" s="217"/>
      <c r="AR884" s="217"/>
      <c r="AU884" s="217"/>
      <c r="AW884" s="217"/>
      <c r="AX884" s="217"/>
      <c r="BE884" s="94"/>
      <c r="BF884" s="217"/>
      <c r="BG884" s="94"/>
      <c r="BH884" s="94"/>
      <c r="BI884" s="217"/>
      <c r="BJ884" s="94"/>
      <c r="BK884" s="217"/>
      <c r="BL884" s="217"/>
      <c r="BQ884" s="96"/>
      <c r="BR884" s="96"/>
      <c r="BS884" s="96"/>
      <c r="BT884" s="96"/>
      <c r="BV884" s="96"/>
      <c r="BW884" s="96"/>
    </row>
    <row r="885" spans="2:75" x14ac:dyDescent="0.2">
      <c r="B885" s="101"/>
      <c r="I885" s="101"/>
      <c r="L885" s="101"/>
      <c r="M885" s="105"/>
      <c r="N885" s="256"/>
      <c r="O885" s="256"/>
      <c r="P885" s="256"/>
      <c r="Q885" s="256"/>
      <c r="R885" s="219"/>
      <c r="S885" s="219"/>
      <c r="T885" s="219"/>
      <c r="U885" s="219"/>
      <c r="V885" s="217"/>
      <c r="X885" s="106"/>
      <c r="Y885" s="217"/>
      <c r="Z885" s="217"/>
      <c r="AA885" s="217"/>
      <c r="AB885" s="94"/>
      <c r="AC885" s="217"/>
      <c r="AD885" s="217"/>
      <c r="AE885" s="217"/>
      <c r="AF885" s="217"/>
      <c r="AG885" s="217"/>
      <c r="AH885" s="217"/>
      <c r="AI885" s="94"/>
      <c r="AJ885" s="217"/>
      <c r="AK885" s="217"/>
      <c r="AL885" s="217"/>
      <c r="AM885" s="217"/>
      <c r="AN885" s="217"/>
      <c r="AO885" s="94"/>
      <c r="AP885" s="217"/>
      <c r="AQ885" s="217"/>
      <c r="AR885" s="217"/>
      <c r="AU885" s="217"/>
      <c r="AW885" s="217"/>
      <c r="AX885" s="217"/>
      <c r="BE885" s="94"/>
      <c r="BF885" s="217"/>
      <c r="BG885" s="94"/>
      <c r="BH885" s="94"/>
      <c r="BI885" s="217"/>
      <c r="BJ885" s="94"/>
      <c r="BK885" s="217"/>
      <c r="BL885" s="217"/>
      <c r="BQ885" s="96"/>
      <c r="BR885" s="96"/>
      <c r="BS885" s="96"/>
      <c r="BT885" s="96"/>
      <c r="BV885" s="96"/>
      <c r="BW885" s="96"/>
    </row>
    <row r="886" spans="2:75" x14ac:dyDescent="0.2">
      <c r="B886" s="101"/>
      <c r="I886" s="101"/>
      <c r="L886" s="101"/>
      <c r="M886" s="105"/>
      <c r="N886" s="256"/>
      <c r="O886" s="256"/>
      <c r="P886" s="256"/>
      <c r="Q886" s="256"/>
      <c r="R886" s="219"/>
      <c r="S886" s="219"/>
      <c r="T886" s="219"/>
      <c r="U886" s="219"/>
      <c r="V886" s="217"/>
      <c r="X886" s="106"/>
      <c r="Y886" s="217"/>
      <c r="Z886" s="217"/>
      <c r="AA886" s="217"/>
      <c r="AB886" s="94"/>
      <c r="AC886" s="217"/>
      <c r="AD886" s="217"/>
      <c r="AE886" s="217"/>
      <c r="AF886" s="217"/>
      <c r="AG886" s="217"/>
      <c r="AH886" s="217"/>
      <c r="AI886" s="94"/>
      <c r="AJ886" s="217"/>
      <c r="AK886" s="217"/>
      <c r="AL886" s="217"/>
      <c r="AM886" s="217"/>
      <c r="AN886" s="217"/>
      <c r="AO886" s="94"/>
      <c r="AP886" s="217"/>
      <c r="AQ886" s="217"/>
      <c r="AR886" s="217"/>
      <c r="AU886" s="217"/>
      <c r="AW886" s="217"/>
      <c r="AX886" s="217"/>
      <c r="BE886" s="94"/>
      <c r="BF886" s="217"/>
      <c r="BG886" s="94"/>
      <c r="BH886" s="94"/>
      <c r="BI886" s="217"/>
      <c r="BJ886" s="94"/>
      <c r="BK886" s="217"/>
      <c r="BL886" s="217"/>
      <c r="BQ886" s="96"/>
      <c r="BR886" s="96"/>
      <c r="BS886" s="96"/>
      <c r="BT886" s="96"/>
      <c r="BV886" s="96"/>
      <c r="BW886" s="96"/>
    </row>
    <row r="887" spans="2:75" x14ac:dyDescent="0.2">
      <c r="B887" s="101"/>
      <c r="I887" s="101"/>
      <c r="L887" s="101"/>
      <c r="M887" s="105"/>
      <c r="N887" s="256"/>
      <c r="O887" s="256"/>
      <c r="P887" s="256"/>
      <c r="Q887" s="256"/>
      <c r="R887" s="219"/>
      <c r="S887" s="219"/>
      <c r="T887" s="219"/>
      <c r="U887" s="219"/>
      <c r="V887" s="217"/>
      <c r="X887" s="106"/>
      <c r="Y887" s="217"/>
      <c r="Z887" s="217"/>
      <c r="AA887" s="217"/>
      <c r="AB887" s="94"/>
      <c r="AC887" s="217"/>
      <c r="AD887" s="217"/>
      <c r="AE887" s="217"/>
      <c r="AF887" s="217"/>
      <c r="AG887" s="217"/>
      <c r="AH887" s="217"/>
      <c r="AI887" s="94"/>
      <c r="AJ887" s="217"/>
      <c r="AK887" s="217"/>
      <c r="AL887" s="217"/>
      <c r="AM887" s="217"/>
      <c r="AN887" s="217"/>
      <c r="AO887" s="94"/>
      <c r="AP887" s="217"/>
      <c r="AQ887" s="217"/>
      <c r="AR887" s="217"/>
      <c r="AU887" s="217"/>
      <c r="AW887" s="217"/>
      <c r="AX887" s="217"/>
      <c r="BE887" s="94"/>
      <c r="BF887" s="217"/>
      <c r="BG887" s="94"/>
      <c r="BH887" s="94"/>
      <c r="BI887" s="217"/>
      <c r="BJ887" s="94"/>
      <c r="BK887" s="217"/>
      <c r="BL887" s="217"/>
      <c r="BQ887" s="96"/>
      <c r="BR887" s="96"/>
      <c r="BS887" s="96"/>
      <c r="BT887" s="96"/>
      <c r="BV887" s="96"/>
      <c r="BW887" s="96"/>
    </row>
    <row r="888" spans="2:75" x14ac:dyDescent="0.2">
      <c r="B888" s="101"/>
      <c r="I888" s="101"/>
      <c r="L888" s="101"/>
      <c r="M888" s="105"/>
      <c r="N888" s="256"/>
      <c r="O888" s="256"/>
      <c r="P888" s="256"/>
      <c r="Q888" s="256"/>
      <c r="R888" s="219"/>
      <c r="S888" s="219"/>
      <c r="T888" s="219"/>
      <c r="U888" s="219"/>
      <c r="V888" s="217"/>
      <c r="X888" s="106"/>
      <c r="Y888" s="217"/>
      <c r="Z888" s="217"/>
      <c r="AA888" s="217"/>
      <c r="AB888" s="94"/>
      <c r="AC888" s="217"/>
      <c r="AD888" s="217"/>
      <c r="AE888" s="217"/>
      <c r="AF888" s="217"/>
      <c r="AG888" s="217"/>
      <c r="AH888" s="217"/>
      <c r="AI888" s="94"/>
      <c r="AJ888" s="217"/>
      <c r="AK888" s="217"/>
      <c r="AL888" s="217"/>
      <c r="AM888" s="217"/>
      <c r="AN888" s="217"/>
      <c r="AO888" s="94"/>
      <c r="AP888" s="217"/>
      <c r="AQ888" s="217"/>
      <c r="AR888" s="217"/>
      <c r="AU888" s="217"/>
      <c r="AW888" s="217"/>
      <c r="AX888" s="217"/>
      <c r="BE888" s="94"/>
      <c r="BF888" s="217"/>
      <c r="BG888" s="94"/>
      <c r="BH888" s="94"/>
      <c r="BI888" s="217"/>
      <c r="BJ888" s="94"/>
      <c r="BK888" s="217"/>
      <c r="BL888" s="217"/>
      <c r="BQ888" s="96"/>
      <c r="BR888" s="96"/>
      <c r="BS888" s="96"/>
      <c r="BT888" s="96"/>
      <c r="BV888" s="96"/>
      <c r="BW888" s="96"/>
    </row>
    <row r="889" spans="2:75" x14ac:dyDescent="0.2">
      <c r="B889" s="101"/>
      <c r="I889" s="101"/>
      <c r="L889" s="101"/>
      <c r="M889" s="105"/>
      <c r="N889" s="256"/>
      <c r="O889" s="256"/>
      <c r="P889" s="256"/>
      <c r="Q889" s="256"/>
      <c r="R889" s="219"/>
      <c r="S889" s="219"/>
      <c r="T889" s="219"/>
      <c r="U889" s="219"/>
      <c r="V889" s="217"/>
      <c r="X889" s="106"/>
      <c r="Y889" s="217"/>
      <c r="Z889" s="217"/>
      <c r="AA889" s="217"/>
      <c r="AB889" s="94"/>
      <c r="AC889" s="217"/>
      <c r="AD889" s="217"/>
      <c r="AE889" s="217"/>
      <c r="AF889" s="217"/>
      <c r="AG889" s="217"/>
      <c r="AH889" s="217"/>
      <c r="AI889" s="94"/>
      <c r="AJ889" s="217"/>
      <c r="AK889" s="217"/>
      <c r="AL889" s="217"/>
      <c r="AM889" s="217"/>
      <c r="AN889" s="217"/>
      <c r="AO889" s="94"/>
      <c r="AP889" s="217"/>
      <c r="AQ889" s="217"/>
      <c r="AR889" s="217"/>
      <c r="AU889" s="217"/>
      <c r="AW889" s="217"/>
      <c r="AX889" s="217"/>
      <c r="BE889" s="94"/>
      <c r="BF889" s="217"/>
      <c r="BG889" s="94"/>
      <c r="BH889" s="94"/>
      <c r="BI889" s="217"/>
      <c r="BJ889" s="94"/>
      <c r="BK889" s="217"/>
      <c r="BL889" s="217"/>
      <c r="BQ889" s="96"/>
      <c r="BR889" s="96"/>
      <c r="BS889" s="96"/>
      <c r="BT889" s="96"/>
      <c r="BV889" s="96"/>
      <c r="BW889" s="96"/>
    </row>
    <row r="890" spans="2:75" x14ac:dyDescent="0.2">
      <c r="B890" s="101"/>
      <c r="I890" s="101"/>
      <c r="L890" s="101"/>
      <c r="M890" s="105"/>
      <c r="N890" s="256"/>
      <c r="O890" s="256"/>
      <c r="P890" s="256"/>
      <c r="Q890" s="256"/>
      <c r="R890" s="219"/>
      <c r="S890" s="219"/>
      <c r="T890" s="219"/>
      <c r="U890" s="219"/>
      <c r="V890" s="217"/>
      <c r="X890" s="106"/>
      <c r="Y890" s="217"/>
      <c r="Z890" s="217"/>
      <c r="AA890" s="217"/>
      <c r="AB890" s="94"/>
      <c r="AC890" s="217"/>
      <c r="AD890" s="217"/>
      <c r="AE890" s="217"/>
      <c r="AF890" s="217"/>
      <c r="AG890" s="217"/>
      <c r="AH890" s="217"/>
      <c r="AI890" s="94"/>
      <c r="AJ890" s="217"/>
      <c r="AK890" s="217"/>
      <c r="AL890" s="217"/>
      <c r="AM890" s="217"/>
      <c r="AN890" s="217"/>
      <c r="AO890" s="94"/>
      <c r="AP890" s="217"/>
      <c r="AQ890" s="217"/>
      <c r="AR890" s="217"/>
      <c r="AU890" s="217"/>
      <c r="AW890" s="217"/>
      <c r="AX890" s="217"/>
      <c r="BE890" s="94"/>
      <c r="BF890" s="217"/>
      <c r="BG890" s="94"/>
      <c r="BH890" s="94"/>
      <c r="BI890" s="217"/>
      <c r="BJ890" s="94"/>
      <c r="BK890" s="217"/>
      <c r="BL890" s="217"/>
      <c r="BQ890" s="96"/>
      <c r="BR890" s="96"/>
      <c r="BS890" s="96"/>
      <c r="BT890" s="96"/>
      <c r="BV890" s="96"/>
      <c r="BW890" s="96"/>
    </row>
    <row r="891" spans="2:75" x14ac:dyDescent="0.2">
      <c r="B891" s="101"/>
      <c r="I891" s="101"/>
      <c r="L891" s="101"/>
      <c r="M891" s="105"/>
      <c r="N891" s="256"/>
      <c r="O891" s="256"/>
      <c r="P891" s="256"/>
      <c r="Q891" s="256"/>
      <c r="R891" s="219"/>
      <c r="S891" s="219"/>
      <c r="T891" s="219"/>
      <c r="U891" s="219"/>
      <c r="V891" s="217"/>
      <c r="X891" s="106"/>
      <c r="Y891" s="217"/>
      <c r="Z891" s="217"/>
      <c r="AA891" s="217"/>
      <c r="AB891" s="94"/>
      <c r="AC891" s="217"/>
      <c r="AD891" s="217"/>
      <c r="AE891" s="217"/>
      <c r="AF891" s="217"/>
      <c r="AG891" s="217"/>
      <c r="AH891" s="217"/>
      <c r="AI891" s="94"/>
      <c r="AJ891" s="217"/>
      <c r="AK891" s="217"/>
      <c r="AL891" s="217"/>
      <c r="AM891" s="217"/>
      <c r="AN891" s="217"/>
      <c r="AO891" s="94"/>
      <c r="AP891" s="217"/>
      <c r="AQ891" s="217"/>
      <c r="AR891" s="217"/>
      <c r="AU891" s="217"/>
      <c r="AW891" s="217"/>
      <c r="AX891" s="217"/>
      <c r="BE891" s="94"/>
      <c r="BF891" s="217"/>
      <c r="BG891" s="94"/>
      <c r="BH891" s="94"/>
      <c r="BI891" s="217"/>
      <c r="BJ891" s="94"/>
      <c r="BK891" s="217"/>
      <c r="BL891" s="217"/>
      <c r="BQ891" s="96"/>
      <c r="BR891" s="96"/>
      <c r="BS891" s="96"/>
      <c r="BT891" s="96"/>
      <c r="BV891" s="96"/>
      <c r="BW891" s="96"/>
    </row>
    <row r="892" spans="2:75" x14ac:dyDescent="0.2">
      <c r="B892" s="101"/>
      <c r="I892" s="101"/>
      <c r="L892" s="101"/>
      <c r="M892" s="105"/>
      <c r="N892" s="256"/>
      <c r="O892" s="256"/>
      <c r="P892" s="256"/>
      <c r="Q892" s="256"/>
      <c r="R892" s="219"/>
      <c r="S892" s="219"/>
      <c r="T892" s="219"/>
      <c r="U892" s="219"/>
      <c r="V892" s="217"/>
      <c r="X892" s="106"/>
      <c r="Y892" s="217"/>
      <c r="Z892" s="217"/>
      <c r="AA892" s="217"/>
      <c r="AB892" s="94"/>
      <c r="AC892" s="217"/>
      <c r="AD892" s="217"/>
      <c r="AE892" s="217"/>
      <c r="AF892" s="217"/>
      <c r="AG892" s="217"/>
      <c r="AH892" s="217"/>
      <c r="AI892" s="94"/>
      <c r="AJ892" s="217"/>
      <c r="AK892" s="217"/>
      <c r="AL892" s="217"/>
      <c r="AM892" s="217"/>
      <c r="AN892" s="217"/>
      <c r="AO892" s="94"/>
      <c r="AP892" s="217"/>
      <c r="AQ892" s="217"/>
      <c r="AR892" s="217"/>
      <c r="AU892" s="217"/>
      <c r="AW892" s="217"/>
      <c r="AX892" s="217"/>
      <c r="BE892" s="94"/>
      <c r="BF892" s="217"/>
      <c r="BG892" s="94"/>
      <c r="BH892" s="94"/>
      <c r="BI892" s="217"/>
      <c r="BJ892" s="94"/>
      <c r="BK892" s="217"/>
      <c r="BL892" s="217"/>
      <c r="BQ892" s="96"/>
      <c r="BR892" s="96"/>
      <c r="BS892" s="96"/>
      <c r="BT892" s="96"/>
      <c r="BV892" s="96"/>
      <c r="BW892" s="96"/>
    </row>
    <row r="893" spans="2:75" x14ac:dyDescent="0.2">
      <c r="B893" s="101"/>
      <c r="I893" s="101"/>
      <c r="L893" s="101"/>
      <c r="M893" s="105"/>
      <c r="N893" s="256"/>
      <c r="O893" s="256"/>
      <c r="P893" s="256"/>
      <c r="Q893" s="256"/>
      <c r="R893" s="219"/>
      <c r="S893" s="219"/>
      <c r="T893" s="219"/>
      <c r="U893" s="219"/>
      <c r="V893" s="217"/>
      <c r="X893" s="106"/>
      <c r="Y893" s="217"/>
      <c r="Z893" s="217"/>
      <c r="AA893" s="217"/>
      <c r="AB893" s="94"/>
      <c r="AC893" s="217"/>
      <c r="AD893" s="217"/>
      <c r="AE893" s="217"/>
      <c r="AF893" s="217"/>
      <c r="AG893" s="217"/>
      <c r="AH893" s="217"/>
      <c r="AI893" s="94"/>
      <c r="AJ893" s="217"/>
      <c r="AK893" s="217"/>
      <c r="AL893" s="217"/>
      <c r="AM893" s="217"/>
      <c r="AN893" s="217"/>
      <c r="AO893" s="94"/>
      <c r="AP893" s="217"/>
      <c r="AQ893" s="217"/>
      <c r="AR893" s="217"/>
      <c r="AU893" s="217"/>
      <c r="AW893" s="217"/>
      <c r="AX893" s="217"/>
      <c r="BE893" s="94"/>
      <c r="BF893" s="217"/>
      <c r="BG893" s="94"/>
      <c r="BH893" s="94"/>
      <c r="BI893" s="217"/>
      <c r="BJ893" s="94"/>
      <c r="BK893" s="217"/>
      <c r="BL893" s="217"/>
      <c r="BQ893" s="96"/>
      <c r="BR893" s="96"/>
      <c r="BS893" s="96"/>
      <c r="BT893" s="96"/>
      <c r="BV893" s="96"/>
      <c r="BW893" s="96"/>
    </row>
    <row r="894" spans="2:75" x14ac:dyDescent="0.2">
      <c r="B894" s="101"/>
      <c r="I894" s="101"/>
      <c r="L894" s="101"/>
      <c r="M894" s="105"/>
      <c r="N894" s="256"/>
      <c r="O894" s="256"/>
      <c r="P894" s="256"/>
      <c r="Q894" s="256"/>
      <c r="R894" s="219"/>
      <c r="S894" s="219"/>
      <c r="T894" s="219"/>
      <c r="U894" s="219"/>
      <c r="V894" s="217"/>
      <c r="X894" s="106"/>
      <c r="Y894" s="217"/>
      <c r="Z894" s="217"/>
      <c r="AA894" s="217"/>
      <c r="AB894" s="94"/>
      <c r="AC894" s="217"/>
      <c r="AD894" s="217"/>
      <c r="AE894" s="217"/>
      <c r="AF894" s="217"/>
      <c r="AG894" s="217"/>
      <c r="AH894" s="217"/>
      <c r="AI894" s="94"/>
      <c r="AJ894" s="217"/>
      <c r="AK894" s="217"/>
      <c r="AL894" s="217"/>
      <c r="AM894" s="217"/>
      <c r="AN894" s="217"/>
      <c r="AO894" s="94"/>
      <c r="AP894" s="217"/>
      <c r="AQ894" s="217"/>
      <c r="AR894" s="217"/>
      <c r="AU894" s="217"/>
      <c r="AW894" s="217"/>
      <c r="AX894" s="217"/>
      <c r="BE894" s="94"/>
      <c r="BF894" s="217"/>
      <c r="BG894" s="94"/>
      <c r="BH894" s="94"/>
      <c r="BI894" s="217"/>
      <c r="BJ894" s="94"/>
      <c r="BK894" s="217"/>
      <c r="BL894" s="217"/>
      <c r="BQ894" s="96"/>
      <c r="BR894" s="96"/>
      <c r="BS894" s="96"/>
      <c r="BT894" s="96"/>
      <c r="BV894" s="96"/>
      <c r="BW894" s="96"/>
    </row>
    <row r="895" spans="2:75" x14ac:dyDescent="0.2">
      <c r="B895" s="101"/>
      <c r="I895" s="101"/>
      <c r="L895" s="101"/>
      <c r="M895" s="105"/>
      <c r="N895" s="256"/>
      <c r="O895" s="256"/>
      <c r="P895" s="256"/>
      <c r="Q895" s="256"/>
      <c r="R895" s="219"/>
      <c r="S895" s="219"/>
      <c r="T895" s="219"/>
      <c r="U895" s="219"/>
      <c r="V895" s="217"/>
      <c r="X895" s="106"/>
      <c r="Y895" s="217"/>
      <c r="Z895" s="217"/>
      <c r="AA895" s="217"/>
      <c r="AB895" s="94"/>
      <c r="AC895" s="217"/>
      <c r="AD895" s="217"/>
      <c r="AE895" s="217"/>
      <c r="AF895" s="217"/>
      <c r="AG895" s="217"/>
      <c r="AH895" s="217"/>
      <c r="AI895" s="94"/>
      <c r="AJ895" s="217"/>
      <c r="AK895" s="217"/>
      <c r="AL895" s="217"/>
      <c r="AM895" s="217"/>
      <c r="AN895" s="217"/>
      <c r="AO895" s="94"/>
      <c r="AP895" s="217"/>
      <c r="AQ895" s="217"/>
      <c r="AR895" s="217"/>
      <c r="AU895" s="217"/>
      <c r="AW895" s="217"/>
      <c r="AX895" s="217"/>
      <c r="BE895" s="94"/>
      <c r="BF895" s="217"/>
      <c r="BG895" s="94"/>
      <c r="BH895" s="94"/>
      <c r="BI895" s="217"/>
      <c r="BJ895" s="94"/>
      <c r="BK895" s="217"/>
      <c r="BL895" s="217"/>
      <c r="BQ895" s="96"/>
      <c r="BR895" s="96"/>
      <c r="BS895" s="96"/>
      <c r="BT895" s="96"/>
      <c r="BV895" s="96"/>
      <c r="BW895" s="96"/>
    </row>
    <row r="896" spans="2:75" x14ac:dyDescent="0.2">
      <c r="B896" s="101"/>
      <c r="I896" s="101"/>
      <c r="L896" s="101"/>
      <c r="M896" s="105"/>
      <c r="N896" s="256"/>
      <c r="O896" s="256"/>
      <c r="P896" s="256"/>
      <c r="Q896" s="256"/>
      <c r="R896" s="219"/>
      <c r="S896" s="219"/>
      <c r="T896" s="219"/>
      <c r="U896" s="219"/>
      <c r="V896" s="217"/>
      <c r="X896" s="106"/>
      <c r="Y896" s="217"/>
      <c r="Z896" s="217"/>
      <c r="AA896" s="217"/>
      <c r="AB896" s="94"/>
      <c r="AC896" s="217"/>
      <c r="AD896" s="217"/>
      <c r="AE896" s="217"/>
      <c r="AF896" s="217"/>
      <c r="AG896" s="217"/>
      <c r="AH896" s="217"/>
      <c r="AI896" s="94"/>
      <c r="AJ896" s="217"/>
      <c r="AK896" s="217"/>
      <c r="AL896" s="217"/>
      <c r="AM896" s="217"/>
      <c r="AN896" s="217"/>
      <c r="AO896" s="94"/>
      <c r="AP896" s="217"/>
      <c r="AQ896" s="217"/>
      <c r="AR896" s="217"/>
      <c r="AU896" s="217"/>
      <c r="AW896" s="217"/>
      <c r="AX896" s="217"/>
      <c r="BE896" s="94"/>
      <c r="BF896" s="217"/>
      <c r="BG896" s="94"/>
      <c r="BH896" s="94"/>
      <c r="BI896" s="217"/>
      <c r="BJ896" s="94"/>
      <c r="BK896" s="217"/>
      <c r="BL896" s="217"/>
      <c r="BQ896" s="96"/>
      <c r="BR896" s="96"/>
      <c r="BS896" s="96"/>
      <c r="BT896" s="96"/>
      <c r="BV896" s="96"/>
      <c r="BW896" s="96"/>
    </row>
    <row r="897" spans="2:75" x14ac:dyDescent="0.2">
      <c r="B897" s="101"/>
      <c r="I897" s="101"/>
      <c r="L897" s="101"/>
      <c r="M897" s="105"/>
      <c r="N897" s="256"/>
      <c r="O897" s="256"/>
      <c r="P897" s="256"/>
      <c r="Q897" s="256"/>
      <c r="R897" s="219"/>
      <c r="S897" s="219"/>
      <c r="T897" s="219"/>
      <c r="U897" s="219"/>
      <c r="V897" s="217"/>
      <c r="X897" s="106"/>
      <c r="Y897" s="217"/>
      <c r="Z897" s="217"/>
      <c r="AA897" s="217"/>
      <c r="AB897" s="94"/>
      <c r="AC897" s="217"/>
      <c r="AD897" s="217"/>
      <c r="AE897" s="217"/>
      <c r="AF897" s="217"/>
      <c r="AG897" s="217"/>
      <c r="AH897" s="217"/>
      <c r="AI897" s="94"/>
      <c r="AJ897" s="217"/>
      <c r="AK897" s="217"/>
      <c r="AL897" s="217"/>
      <c r="AM897" s="217"/>
      <c r="AN897" s="217"/>
      <c r="AO897" s="94"/>
      <c r="AP897" s="217"/>
      <c r="AQ897" s="217"/>
      <c r="AR897" s="217"/>
      <c r="AU897" s="217"/>
      <c r="AW897" s="217"/>
      <c r="AX897" s="217"/>
      <c r="BE897" s="94"/>
      <c r="BF897" s="217"/>
      <c r="BG897" s="94"/>
      <c r="BH897" s="94"/>
      <c r="BI897" s="217"/>
      <c r="BJ897" s="94"/>
      <c r="BK897" s="217"/>
      <c r="BL897" s="217"/>
      <c r="BQ897" s="96"/>
      <c r="BR897" s="96"/>
      <c r="BS897" s="96"/>
      <c r="BT897" s="96"/>
      <c r="BV897" s="96"/>
      <c r="BW897" s="96"/>
    </row>
    <row r="898" spans="2:75" x14ac:dyDescent="0.2">
      <c r="B898" s="101"/>
      <c r="I898" s="101"/>
      <c r="L898" s="101"/>
      <c r="M898" s="105"/>
      <c r="N898" s="256"/>
      <c r="O898" s="256"/>
      <c r="P898" s="256"/>
      <c r="Q898" s="256"/>
      <c r="R898" s="219"/>
      <c r="S898" s="219"/>
      <c r="T898" s="219"/>
      <c r="U898" s="219"/>
      <c r="V898" s="217"/>
      <c r="X898" s="106"/>
      <c r="Y898" s="217"/>
      <c r="Z898" s="217"/>
      <c r="AA898" s="217"/>
      <c r="AB898" s="94"/>
      <c r="AC898" s="217"/>
      <c r="AD898" s="217"/>
      <c r="AE898" s="217"/>
      <c r="AF898" s="217"/>
      <c r="AG898" s="217"/>
      <c r="AH898" s="217"/>
      <c r="AI898" s="94"/>
      <c r="AJ898" s="217"/>
      <c r="AK898" s="217"/>
      <c r="AL898" s="217"/>
      <c r="AM898" s="217"/>
      <c r="AN898" s="217"/>
      <c r="AO898" s="94"/>
      <c r="AP898" s="217"/>
      <c r="AQ898" s="217"/>
      <c r="AR898" s="217"/>
      <c r="AU898" s="217"/>
      <c r="AW898" s="217"/>
      <c r="AX898" s="217"/>
      <c r="BE898" s="94"/>
      <c r="BF898" s="217"/>
      <c r="BG898" s="94"/>
      <c r="BH898" s="94"/>
      <c r="BI898" s="217"/>
      <c r="BJ898" s="94"/>
      <c r="BK898" s="217"/>
      <c r="BL898" s="217"/>
      <c r="BQ898" s="96"/>
      <c r="BR898" s="96"/>
      <c r="BS898" s="96"/>
      <c r="BT898" s="96"/>
      <c r="BV898" s="96"/>
      <c r="BW898" s="96"/>
    </row>
    <row r="899" spans="2:75" x14ac:dyDescent="0.2">
      <c r="B899" s="101"/>
      <c r="I899" s="101"/>
      <c r="L899" s="101"/>
      <c r="M899" s="105"/>
      <c r="N899" s="256"/>
      <c r="O899" s="256"/>
      <c r="P899" s="256"/>
      <c r="Q899" s="256"/>
      <c r="R899" s="219"/>
      <c r="S899" s="219"/>
      <c r="T899" s="219"/>
      <c r="U899" s="219"/>
      <c r="V899" s="217"/>
      <c r="X899" s="106"/>
      <c r="Y899" s="217"/>
      <c r="Z899" s="217"/>
      <c r="AA899" s="217"/>
      <c r="AB899" s="94"/>
      <c r="AC899" s="217"/>
      <c r="AD899" s="217"/>
      <c r="AE899" s="217"/>
      <c r="AF899" s="217"/>
      <c r="AG899" s="217"/>
      <c r="AH899" s="217"/>
      <c r="AI899" s="94"/>
      <c r="AJ899" s="217"/>
      <c r="AK899" s="217"/>
      <c r="AL899" s="217"/>
      <c r="AM899" s="217"/>
      <c r="AN899" s="217"/>
      <c r="AO899" s="94"/>
      <c r="AP899" s="217"/>
      <c r="AQ899" s="217"/>
      <c r="AR899" s="217"/>
      <c r="AU899" s="217"/>
      <c r="AW899" s="217"/>
      <c r="AX899" s="217"/>
      <c r="BE899" s="94"/>
      <c r="BF899" s="217"/>
      <c r="BG899" s="94"/>
      <c r="BH899" s="94"/>
      <c r="BI899" s="217"/>
      <c r="BJ899" s="94"/>
      <c r="BK899" s="217"/>
      <c r="BL899" s="217"/>
      <c r="BQ899" s="96"/>
      <c r="BR899" s="96"/>
      <c r="BS899" s="96"/>
      <c r="BT899" s="96"/>
      <c r="BV899" s="96"/>
      <c r="BW899" s="96"/>
    </row>
    <row r="900" spans="2:75" x14ac:dyDescent="0.2">
      <c r="B900" s="101"/>
      <c r="I900" s="101"/>
      <c r="L900" s="101"/>
      <c r="M900" s="105"/>
      <c r="N900" s="256"/>
      <c r="O900" s="256"/>
      <c r="P900" s="256"/>
      <c r="Q900" s="256"/>
      <c r="R900" s="219"/>
      <c r="S900" s="219"/>
      <c r="T900" s="219"/>
      <c r="U900" s="219"/>
      <c r="V900" s="217"/>
      <c r="X900" s="106"/>
      <c r="Y900" s="217"/>
      <c r="Z900" s="217"/>
      <c r="AA900" s="217"/>
      <c r="AB900" s="94"/>
      <c r="AC900" s="217"/>
      <c r="AD900" s="217"/>
      <c r="AE900" s="217"/>
      <c r="AF900" s="217"/>
      <c r="AG900" s="217"/>
      <c r="AH900" s="217"/>
      <c r="AI900" s="94"/>
      <c r="AJ900" s="217"/>
      <c r="AK900" s="217"/>
      <c r="AL900" s="217"/>
      <c r="AM900" s="217"/>
      <c r="AN900" s="217"/>
      <c r="AO900" s="94"/>
      <c r="AP900" s="217"/>
      <c r="AQ900" s="217"/>
      <c r="AR900" s="217"/>
      <c r="AU900" s="217"/>
      <c r="AW900" s="217"/>
      <c r="AX900" s="217"/>
      <c r="BE900" s="94"/>
      <c r="BF900" s="217"/>
      <c r="BG900" s="94"/>
      <c r="BH900" s="94"/>
      <c r="BI900" s="217"/>
      <c r="BJ900" s="94"/>
      <c r="BK900" s="217"/>
      <c r="BL900" s="217"/>
      <c r="BQ900" s="96"/>
      <c r="BR900" s="96"/>
      <c r="BS900" s="96"/>
      <c r="BT900" s="96"/>
      <c r="BV900" s="96"/>
      <c r="BW900" s="96"/>
    </row>
    <row r="901" spans="2:75" x14ac:dyDescent="0.2">
      <c r="B901" s="101"/>
      <c r="I901" s="101"/>
      <c r="L901" s="101"/>
      <c r="M901" s="105"/>
      <c r="N901" s="256"/>
      <c r="O901" s="256"/>
      <c r="P901" s="256"/>
      <c r="Q901" s="256"/>
      <c r="R901" s="219"/>
      <c r="S901" s="219"/>
      <c r="T901" s="219"/>
      <c r="U901" s="219"/>
      <c r="V901" s="217"/>
      <c r="X901" s="106"/>
      <c r="Y901" s="217"/>
      <c r="Z901" s="217"/>
      <c r="AA901" s="217"/>
      <c r="AB901" s="94"/>
      <c r="AC901" s="217"/>
      <c r="AD901" s="217"/>
      <c r="AE901" s="217"/>
      <c r="AF901" s="217"/>
      <c r="AG901" s="217"/>
      <c r="AH901" s="217"/>
      <c r="AI901" s="94"/>
      <c r="AJ901" s="217"/>
      <c r="AK901" s="217"/>
      <c r="AL901" s="217"/>
      <c r="AM901" s="217"/>
      <c r="AN901" s="217"/>
      <c r="AO901" s="94"/>
      <c r="AP901" s="217"/>
      <c r="AQ901" s="217"/>
      <c r="AR901" s="217"/>
      <c r="AU901" s="217"/>
      <c r="AW901" s="217"/>
      <c r="AX901" s="217"/>
      <c r="BE901" s="94"/>
      <c r="BF901" s="217"/>
      <c r="BG901" s="94"/>
      <c r="BH901" s="94"/>
      <c r="BI901" s="217"/>
      <c r="BJ901" s="94"/>
      <c r="BK901" s="217"/>
      <c r="BL901" s="217"/>
      <c r="BQ901" s="96"/>
      <c r="BR901" s="96"/>
      <c r="BS901" s="96"/>
      <c r="BT901" s="96"/>
      <c r="BV901" s="96"/>
      <c r="BW901" s="96"/>
    </row>
    <row r="902" spans="2:75" x14ac:dyDescent="0.2">
      <c r="B902" s="101"/>
      <c r="I902" s="101"/>
      <c r="L902" s="101"/>
      <c r="M902" s="105"/>
      <c r="N902" s="256"/>
      <c r="O902" s="256"/>
      <c r="P902" s="256"/>
      <c r="Q902" s="256"/>
      <c r="R902" s="219"/>
      <c r="S902" s="219"/>
      <c r="T902" s="219"/>
      <c r="U902" s="219"/>
      <c r="V902" s="217"/>
      <c r="X902" s="106"/>
      <c r="Y902" s="217"/>
      <c r="Z902" s="217"/>
      <c r="AA902" s="217"/>
      <c r="AB902" s="94"/>
      <c r="AC902" s="217"/>
      <c r="AD902" s="217"/>
      <c r="AE902" s="217"/>
      <c r="AF902" s="217"/>
      <c r="AG902" s="217"/>
      <c r="AH902" s="217"/>
      <c r="AI902" s="94"/>
      <c r="AJ902" s="217"/>
      <c r="AK902" s="217"/>
      <c r="AL902" s="217"/>
      <c r="AM902" s="217"/>
      <c r="AN902" s="217"/>
      <c r="AO902" s="94"/>
      <c r="AP902" s="217"/>
      <c r="AQ902" s="217"/>
      <c r="AR902" s="217"/>
      <c r="AU902" s="217"/>
      <c r="AW902" s="217"/>
      <c r="AX902" s="217"/>
      <c r="BE902" s="94"/>
      <c r="BF902" s="217"/>
      <c r="BG902" s="94"/>
      <c r="BH902" s="94"/>
      <c r="BI902" s="217"/>
      <c r="BJ902" s="94"/>
      <c r="BK902" s="217"/>
      <c r="BL902" s="217"/>
      <c r="BQ902" s="96"/>
      <c r="BR902" s="96"/>
      <c r="BS902" s="96"/>
      <c r="BT902" s="96"/>
      <c r="BV902" s="96"/>
      <c r="BW902" s="96"/>
    </row>
    <row r="903" spans="2:75" x14ac:dyDescent="0.2">
      <c r="B903" s="101"/>
      <c r="I903" s="101"/>
      <c r="L903" s="101"/>
      <c r="M903" s="105"/>
      <c r="N903" s="256"/>
      <c r="O903" s="256"/>
      <c r="P903" s="256"/>
      <c r="Q903" s="256"/>
      <c r="R903" s="219"/>
      <c r="S903" s="219"/>
      <c r="T903" s="219"/>
      <c r="U903" s="219"/>
      <c r="V903" s="217"/>
      <c r="X903" s="106"/>
      <c r="Y903" s="217"/>
      <c r="Z903" s="217"/>
      <c r="AA903" s="217"/>
      <c r="AB903" s="94"/>
      <c r="AC903" s="217"/>
      <c r="AD903" s="217"/>
      <c r="AE903" s="217"/>
      <c r="AF903" s="217"/>
      <c r="AG903" s="217"/>
      <c r="AH903" s="217"/>
      <c r="AI903" s="94"/>
      <c r="AJ903" s="217"/>
      <c r="AK903" s="217"/>
      <c r="AL903" s="217"/>
      <c r="AM903" s="217"/>
      <c r="AN903" s="217"/>
      <c r="AO903" s="94"/>
      <c r="AP903" s="217"/>
      <c r="AQ903" s="217"/>
      <c r="AR903" s="217"/>
      <c r="AU903" s="217"/>
      <c r="AW903" s="217"/>
      <c r="AX903" s="217"/>
      <c r="BE903" s="94"/>
      <c r="BF903" s="217"/>
      <c r="BG903" s="94"/>
      <c r="BH903" s="94"/>
      <c r="BI903" s="217"/>
      <c r="BJ903" s="94"/>
      <c r="BK903" s="217"/>
      <c r="BL903" s="217"/>
      <c r="BQ903" s="96"/>
      <c r="BR903" s="96"/>
      <c r="BS903" s="96"/>
      <c r="BT903" s="96"/>
      <c r="BV903" s="96"/>
      <c r="BW903" s="96"/>
    </row>
    <row r="904" spans="2:75" x14ac:dyDescent="0.2">
      <c r="B904" s="101"/>
      <c r="I904" s="101"/>
      <c r="L904" s="101"/>
      <c r="M904" s="105"/>
      <c r="N904" s="256"/>
      <c r="O904" s="256"/>
      <c r="P904" s="256"/>
      <c r="Q904" s="256"/>
      <c r="R904" s="219"/>
      <c r="S904" s="219"/>
      <c r="T904" s="219"/>
      <c r="U904" s="219"/>
      <c r="V904" s="217"/>
      <c r="X904" s="106"/>
      <c r="Y904" s="217"/>
      <c r="Z904" s="217"/>
      <c r="AA904" s="217"/>
      <c r="AB904" s="94"/>
      <c r="AC904" s="217"/>
      <c r="AD904" s="217"/>
      <c r="AE904" s="217"/>
      <c r="AF904" s="217"/>
      <c r="AG904" s="217"/>
      <c r="AH904" s="217"/>
      <c r="AI904" s="94"/>
      <c r="AJ904" s="217"/>
      <c r="AK904" s="217"/>
      <c r="AL904" s="217"/>
      <c r="AM904" s="217"/>
      <c r="AN904" s="217"/>
      <c r="AO904" s="94"/>
      <c r="AP904" s="217"/>
      <c r="AQ904" s="217"/>
      <c r="AR904" s="217"/>
      <c r="AU904" s="217"/>
      <c r="AW904" s="217"/>
      <c r="AX904" s="217"/>
      <c r="BE904" s="94"/>
      <c r="BF904" s="217"/>
      <c r="BG904" s="94"/>
      <c r="BH904" s="94"/>
      <c r="BI904" s="217"/>
      <c r="BJ904" s="94"/>
      <c r="BK904" s="217"/>
      <c r="BL904" s="217"/>
      <c r="BQ904" s="96"/>
      <c r="BR904" s="96"/>
      <c r="BS904" s="96"/>
      <c r="BT904" s="96"/>
      <c r="BV904" s="96"/>
      <c r="BW904" s="96"/>
    </row>
    <row r="905" spans="2:75" x14ac:dyDescent="0.2">
      <c r="B905" s="101"/>
      <c r="I905" s="101"/>
      <c r="L905" s="101"/>
      <c r="M905" s="105"/>
      <c r="N905" s="256"/>
      <c r="O905" s="256"/>
      <c r="P905" s="256"/>
      <c r="Q905" s="256"/>
      <c r="R905" s="219"/>
      <c r="S905" s="219"/>
      <c r="T905" s="219"/>
      <c r="U905" s="219"/>
      <c r="V905" s="217"/>
      <c r="X905" s="106"/>
      <c r="Y905" s="217"/>
      <c r="Z905" s="217"/>
      <c r="AA905" s="217"/>
      <c r="AB905" s="94"/>
      <c r="AC905" s="217"/>
      <c r="AD905" s="217"/>
      <c r="AE905" s="217"/>
      <c r="AF905" s="217"/>
      <c r="AG905" s="217"/>
      <c r="AH905" s="217"/>
      <c r="AI905" s="94"/>
      <c r="AJ905" s="217"/>
      <c r="AK905" s="217"/>
      <c r="AL905" s="217"/>
      <c r="AM905" s="217"/>
      <c r="AN905" s="217"/>
      <c r="AO905" s="94"/>
      <c r="AP905" s="217"/>
      <c r="AQ905" s="217"/>
      <c r="AR905" s="217"/>
      <c r="AU905" s="217"/>
      <c r="AW905" s="217"/>
      <c r="AX905" s="217"/>
      <c r="BE905" s="94"/>
      <c r="BF905" s="217"/>
      <c r="BG905" s="94"/>
      <c r="BH905" s="94"/>
      <c r="BI905" s="217"/>
      <c r="BJ905" s="94"/>
      <c r="BK905" s="217"/>
      <c r="BL905" s="217"/>
      <c r="BQ905" s="96"/>
      <c r="BR905" s="96"/>
      <c r="BS905" s="96"/>
      <c r="BT905" s="96"/>
      <c r="BV905" s="96"/>
      <c r="BW905" s="96"/>
    </row>
    <row r="906" spans="2:75" x14ac:dyDescent="0.2">
      <c r="B906" s="101"/>
      <c r="I906" s="101"/>
      <c r="L906" s="101"/>
      <c r="M906" s="105"/>
      <c r="N906" s="256"/>
      <c r="O906" s="256"/>
      <c r="P906" s="256"/>
      <c r="Q906" s="256"/>
      <c r="R906" s="219"/>
      <c r="S906" s="219"/>
      <c r="T906" s="219"/>
      <c r="U906" s="219"/>
      <c r="V906" s="217"/>
      <c r="X906" s="106"/>
      <c r="Y906" s="217"/>
      <c r="Z906" s="217"/>
      <c r="AA906" s="217"/>
      <c r="AB906" s="94"/>
      <c r="AC906" s="217"/>
      <c r="AD906" s="217"/>
      <c r="AE906" s="217"/>
      <c r="AF906" s="217"/>
      <c r="AG906" s="217"/>
      <c r="AH906" s="217"/>
      <c r="AI906" s="94"/>
      <c r="AJ906" s="217"/>
      <c r="AK906" s="217"/>
      <c r="AL906" s="217"/>
      <c r="AM906" s="217"/>
      <c r="AN906" s="217"/>
      <c r="AO906" s="94"/>
      <c r="AP906" s="217"/>
      <c r="AQ906" s="217"/>
      <c r="AR906" s="217"/>
      <c r="AU906" s="217"/>
      <c r="AW906" s="217"/>
      <c r="AX906" s="217"/>
      <c r="BE906" s="94"/>
      <c r="BF906" s="217"/>
      <c r="BG906" s="94"/>
      <c r="BH906" s="94"/>
      <c r="BI906" s="217"/>
      <c r="BJ906" s="94"/>
      <c r="BK906" s="217"/>
      <c r="BL906" s="217"/>
      <c r="BQ906" s="96"/>
      <c r="BR906" s="96"/>
      <c r="BS906" s="96"/>
      <c r="BT906" s="96"/>
      <c r="BV906" s="96"/>
      <c r="BW906" s="96"/>
    </row>
    <row r="907" spans="2:75" x14ac:dyDescent="0.2">
      <c r="B907" s="101"/>
      <c r="I907" s="101"/>
      <c r="L907" s="101"/>
      <c r="M907" s="105"/>
      <c r="N907" s="256"/>
      <c r="O907" s="256"/>
      <c r="P907" s="256"/>
      <c r="Q907" s="256"/>
      <c r="R907" s="219"/>
      <c r="S907" s="219"/>
      <c r="T907" s="219"/>
      <c r="U907" s="219"/>
      <c r="V907" s="217"/>
      <c r="X907" s="106"/>
      <c r="Y907" s="217"/>
      <c r="Z907" s="217"/>
      <c r="AA907" s="217"/>
      <c r="AB907" s="94"/>
      <c r="AC907" s="217"/>
      <c r="AD907" s="217"/>
      <c r="AE907" s="217"/>
      <c r="AF907" s="217"/>
      <c r="AG907" s="217"/>
      <c r="AH907" s="217"/>
      <c r="AI907" s="94"/>
      <c r="AJ907" s="217"/>
      <c r="AK907" s="217"/>
      <c r="AL907" s="217"/>
      <c r="AM907" s="217"/>
      <c r="AN907" s="217"/>
      <c r="AO907" s="94"/>
      <c r="AP907" s="217"/>
      <c r="AQ907" s="217"/>
      <c r="AR907" s="217"/>
      <c r="AU907" s="217"/>
      <c r="AW907" s="217"/>
      <c r="AX907" s="217"/>
      <c r="BE907" s="94"/>
      <c r="BF907" s="217"/>
      <c r="BG907" s="94"/>
      <c r="BH907" s="94"/>
      <c r="BI907" s="217"/>
      <c r="BJ907" s="94"/>
      <c r="BK907" s="217"/>
      <c r="BL907" s="217"/>
      <c r="BQ907" s="96"/>
      <c r="BR907" s="96"/>
      <c r="BS907" s="96"/>
      <c r="BT907" s="96"/>
      <c r="BV907" s="96"/>
      <c r="BW907" s="96"/>
    </row>
    <row r="908" spans="2:75" x14ac:dyDescent="0.2">
      <c r="B908" s="101"/>
      <c r="I908" s="101"/>
      <c r="L908" s="101"/>
      <c r="M908" s="105"/>
      <c r="N908" s="256"/>
      <c r="O908" s="256"/>
      <c r="P908" s="256"/>
      <c r="Q908" s="256"/>
      <c r="R908" s="219"/>
      <c r="S908" s="219"/>
      <c r="T908" s="219"/>
      <c r="U908" s="219"/>
      <c r="V908" s="217"/>
      <c r="X908" s="106"/>
      <c r="Y908" s="217"/>
      <c r="Z908" s="217"/>
      <c r="AA908" s="217"/>
      <c r="AB908" s="94"/>
      <c r="AC908" s="217"/>
      <c r="AD908" s="217"/>
      <c r="AE908" s="217"/>
      <c r="AF908" s="217"/>
      <c r="AG908" s="217"/>
      <c r="AH908" s="217"/>
      <c r="AI908" s="94"/>
      <c r="AJ908" s="217"/>
      <c r="AK908" s="217"/>
      <c r="AL908" s="217"/>
      <c r="AM908" s="217"/>
      <c r="AN908" s="217"/>
      <c r="AO908" s="94"/>
      <c r="AP908" s="217"/>
      <c r="AQ908" s="217"/>
      <c r="AR908" s="217"/>
      <c r="AU908" s="217"/>
      <c r="AW908" s="217"/>
      <c r="AX908" s="217"/>
      <c r="BE908" s="94"/>
      <c r="BF908" s="217"/>
      <c r="BG908" s="94"/>
      <c r="BH908" s="94"/>
      <c r="BI908" s="217"/>
      <c r="BJ908" s="94"/>
      <c r="BK908" s="217"/>
      <c r="BL908" s="217"/>
      <c r="BQ908" s="96"/>
      <c r="BR908" s="96"/>
      <c r="BS908" s="96"/>
      <c r="BT908" s="96"/>
      <c r="BV908" s="96"/>
      <c r="BW908" s="96"/>
    </row>
    <row r="909" spans="2:75" x14ac:dyDescent="0.2">
      <c r="B909" s="101"/>
      <c r="I909" s="101"/>
      <c r="L909" s="101"/>
      <c r="M909" s="105"/>
      <c r="N909" s="256"/>
      <c r="O909" s="256"/>
      <c r="P909" s="256"/>
      <c r="Q909" s="256"/>
      <c r="R909" s="219"/>
      <c r="S909" s="219"/>
      <c r="T909" s="219"/>
      <c r="U909" s="219"/>
      <c r="V909" s="217"/>
      <c r="X909" s="106"/>
      <c r="Y909" s="217"/>
      <c r="Z909" s="217"/>
      <c r="AA909" s="217"/>
      <c r="AB909" s="94"/>
      <c r="AC909" s="217"/>
      <c r="AD909" s="217"/>
      <c r="AE909" s="217"/>
      <c r="AF909" s="217"/>
      <c r="AG909" s="217"/>
      <c r="AH909" s="217"/>
      <c r="AI909" s="94"/>
      <c r="AJ909" s="217"/>
      <c r="AK909" s="217"/>
      <c r="AL909" s="217"/>
      <c r="AM909" s="217"/>
      <c r="AN909" s="217"/>
      <c r="AO909" s="94"/>
      <c r="AP909" s="217"/>
      <c r="AQ909" s="217"/>
      <c r="AR909" s="217"/>
      <c r="AU909" s="217"/>
      <c r="AW909" s="217"/>
      <c r="AX909" s="217"/>
      <c r="BE909" s="94"/>
      <c r="BF909" s="217"/>
      <c r="BG909" s="94"/>
      <c r="BH909" s="94"/>
      <c r="BI909" s="217"/>
      <c r="BJ909" s="94"/>
      <c r="BK909" s="217"/>
      <c r="BL909" s="217"/>
      <c r="BQ909" s="96"/>
      <c r="BR909" s="96"/>
      <c r="BS909" s="96"/>
      <c r="BT909" s="96"/>
      <c r="BV909" s="96"/>
      <c r="BW909" s="96"/>
    </row>
    <row r="910" spans="2:75" x14ac:dyDescent="0.2">
      <c r="B910" s="101"/>
      <c r="I910" s="101"/>
      <c r="L910" s="101"/>
      <c r="M910" s="105"/>
      <c r="N910" s="256"/>
      <c r="O910" s="256"/>
      <c r="P910" s="256"/>
      <c r="Q910" s="256"/>
      <c r="R910" s="219"/>
      <c r="S910" s="219"/>
      <c r="T910" s="219"/>
      <c r="U910" s="219"/>
      <c r="V910" s="217"/>
      <c r="X910" s="106"/>
      <c r="Y910" s="217"/>
      <c r="Z910" s="217"/>
      <c r="AA910" s="217"/>
      <c r="AB910" s="94"/>
      <c r="AC910" s="217"/>
      <c r="AD910" s="217"/>
      <c r="AE910" s="217"/>
      <c r="AF910" s="217"/>
      <c r="AG910" s="217"/>
      <c r="AH910" s="217"/>
      <c r="AI910" s="94"/>
      <c r="AJ910" s="217"/>
      <c r="AK910" s="217"/>
      <c r="AL910" s="217"/>
      <c r="AM910" s="217"/>
      <c r="AN910" s="217"/>
      <c r="AO910" s="94"/>
      <c r="AP910" s="217"/>
      <c r="AQ910" s="217"/>
      <c r="AR910" s="217"/>
      <c r="AU910" s="217"/>
      <c r="AW910" s="217"/>
      <c r="AX910" s="217"/>
      <c r="BE910" s="94"/>
      <c r="BF910" s="217"/>
      <c r="BG910" s="94"/>
      <c r="BH910" s="94"/>
      <c r="BI910" s="217"/>
      <c r="BJ910" s="94"/>
      <c r="BK910" s="217"/>
      <c r="BL910" s="217"/>
      <c r="BQ910" s="96"/>
      <c r="BR910" s="96"/>
      <c r="BS910" s="96"/>
      <c r="BT910" s="96"/>
      <c r="BV910" s="96"/>
      <c r="BW910" s="96"/>
    </row>
    <row r="911" spans="2:75" x14ac:dyDescent="0.2">
      <c r="B911" s="101"/>
      <c r="I911" s="101"/>
      <c r="L911" s="101"/>
      <c r="M911" s="105"/>
      <c r="N911" s="256"/>
      <c r="O911" s="256"/>
      <c r="P911" s="256"/>
      <c r="Q911" s="256"/>
      <c r="R911" s="219"/>
      <c r="S911" s="219"/>
      <c r="T911" s="219"/>
      <c r="U911" s="219"/>
      <c r="V911" s="217"/>
      <c r="X911" s="106"/>
      <c r="Y911" s="217"/>
      <c r="Z911" s="217"/>
      <c r="AA911" s="217"/>
      <c r="AB911" s="94"/>
      <c r="AC911" s="217"/>
      <c r="AD911" s="217"/>
      <c r="AE911" s="217"/>
      <c r="AF911" s="217"/>
      <c r="AG911" s="217"/>
      <c r="AH911" s="217"/>
      <c r="AI911" s="94"/>
      <c r="AJ911" s="217"/>
      <c r="AK911" s="217"/>
      <c r="AL911" s="217"/>
      <c r="AM911" s="217"/>
      <c r="AN911" s="217"/>
      <c r="AO911" s="94"/>
      <c r="AP911" s="217"/>
      <c r="AQ911" s="217"/>
      <c r="AR911" s="217"/>
      <c r="AU911" s="217"/>
      <c r="AW911" s="217"/>
      <c r="AX911" s="217"/>
      <c r="BE911" s="94"/>
      <c r="BF911" s="217"/>
      <c r="BG911" s="94"/>
      <c r="BH911" s="94"/>
      <c r="BI911" s="217"/>
      <c r="BJ911" s="94"/>
      <c r="BK911" s="217"/>
      <c r="BL911" s="217"/>
      <c r="BQ911" s="96"/>
      <c r="BR911" s="96"/>
      <c r="BS911" s="96"/>
      <c r="BT911" s="96"/>
      <c r="BV911" s="96"/>
      <c r="BW911" s="96"/>
    </row>
    <row r="912" spans="2:75" x14ac:dyDescent="0.2">
      <c r="B912" s="101"/>
      <c r="I912" s="101"/>
      <c r="L912" s="101"/>
      <c r="M912" s="105"/>
      <c r="N912" s="256"/>
      <c r="O912" s="256"/>
      <c r="P912" s="256"/>
      <c r="Q912" s="256"/>
      <c r="R912" s="219"/>
      <c r="S912" s="219"/>
      <c r="T912" s="219"/>
      <c r="U912" s="219"/>
      <c r="V912" s="217"/>
      <c r="X912" s="106"/>
      <c r="Y912" s="217"/>
      <c r="Z912" s="217"/>
      <c r="AA912" s="217"/>
      <c r="AB912" s="94"/>
      <c r="AC912" s="217"/>
      <c r="AD912" s="217"/>
      <c r="AE912" s="217"/>
      <c r="AF912" s="217"/>
      <c r="AG912" s="217"/>
      <c r="AH912" s="217"/>
      <c r="AI912" s="94"/>
      <c r="AJ912" s="217"/>
      <c r="AK912" s="217"/>
      <c r="AL912" s="217"/>
      <c r="AM912" s="217"/>
      <c r="AN912" s="217"/>
      <c r="AO912" s="94"/>
      <c r="AP912" s="217"/>
      <c r="AQ912" s="217"/>
      <c r="AR912" s="217"/>
      <c r="AU912" s="217"/>
      <c r="AW912" s="217"/>
      <c r="AX912" s="217"/>
      <c r="BE912" s="94"/>
      <c r="BF912" s="217"/>
      <c r="BG912" s="94"/>
      <c r="BH912" s="94"/>
      <c r="BI912" s="217"/>
      <c r="BJ912" s="94"/>
      <c r="BK912" s="217"/>
      <c r="BL912" s="217"/>
      <c r="BQ912" s="96"/>
      <c r="BR912" s="96"/>
      <c r="BS912" s="96"/>
      <c r="BT912" s="96"/>
      <c r="BV912" s="96"/>
      <c r="BW912" s="96"/>
    </row>
    <row r="913" spans="2:75" x14ac:dyDescent="0.2">
      <c r="B913" s="101"/>
      <c r="I913" s="101"/>
      <c r="L913" s="101"/>
      <c r="M913" s="105"/>
      <c r="N913" s="256"/>
      <c r="O913" s="256"/>
      <c r="P913" s="256"/>
      <c r="Q913" s="256"/>
      <c r="R913" s="219"/>
      <c r="S913" s="219"/>
      <c r="T913" s="219"/>
      <c r="U913" s="219"/>
      <c r="V913" s="217"/>
      <c r="X913" s="106"/>
      <c r="Y913" s="217"/>
      <c r="Z913" s="217"/>
      <c r="AA913" s="217"/>
      <c r="AB913" s="94"/>
      <c r="AC913" s="217"/>
      <c r="AD913" s="217"/>
      <c r="AE913" s="217"/>
      <c r="AF913" s="217"/>
      <c r="AG913" s="217"/>
      <c r="AH913" s="217"/>
      <c r="AI913" s="94"/>
      <c r="AJ913" s="217"/>
      <c r="AK913" s="217"/>
      <c r="AL913" s="217"/>
      <c r="AM913" s="217"/>
      <c r="AN913" s="217"/>
      <c r="AO913" s="94"/>
      <c r="AP913" s="217"/>
      <c r="AQ913" s="217"/>
      <c r="AR913" s="217"/>
      <c r="AU913" s="217"/>
      <c r="AW913" s="217"/>
      <c r="AX913" s="217"/>
      <c r="BE913" s="94"/>
      <c r="BF913" s="217"/>
      <c r="BG913" s="94"/>
      <c r="BH913" s="94"/>
      <c r="BI913" s="217"/>
      <c r="BJ913" s="94"/>
      <c r="BK913" s="217"/>
      <c r="BL913" s="217"/>
      <c r="BQ913" s="96"/>
      <c r="BR913" s="96"/>
      <c r="BS913" s="96"/>
      <c r="BT913" s="96"/>
      <c r="BV913" s="96"/>
      <c r="BW913" s="96"/>
    </row>
    <row r="914" spans="2:75" x14ac:dyDescent="0.2">
      <c r="B914" s="101"/>
      <c r="I914" s="101"/>
      <c r="L914" s="101"/>
      <c r="M914" s="105"/>
      <c r="N914" s="256"/>
      <c r="O914" s="256"/>
      <c r="P914" s="256"/>
      <c r="Q914" s="256"/>
      <c r="R914" s="219"/>
      <c r="S914" s="219"/>
      <c r="T914" s="219"/>
      <c r="U914" s="219"/>
      <c r="V914" s="217"/>
      <c r="X914" s="106"/>
      <c r="Y914" s="217"/>
      <c r="Z914" s="217"/>
      <c r="AA914" s="217"/>
      <c r="AB914" s="94"/>
      <c r="AC914" s="217"/>
      <c r="AD914" s="217"/>
      <c r="AE914" s="217"/>
      <c r="AF914" s="217"/>
      <c r="AG914" s="217"/>
      <c r="AH914" s="217"/>
      <c r="AI914" s="94"/>
      <c r="AJ914" s="217"/>
      <c r="AK914" s="217"/>
      <c r="AL914" s="217"/>
      <c r="AM914" s="217"/>
      <c r="AN914" s="217"/>
      <c r="AO914" s="94"/>
      <c r="AP914" s="217"/>
      <c r="AQ914" s="217"/>
      <c r="AR914" s="217"/>
      <c r="AU914" s="217"/>
      <c r="AW914" s="217"/>
      <c r="AX914" s="217"/>
      <c r="BE914" s="94"/>
      <c r="BF914" s="217"/>
      <c r="BG914" s="94"/>
      <c r="BH914" s="94"/>
      <c r="BI914" s="217"/>
      <c r="BJ914" s="94"/>
      <c r="BK914" s="217"/>
      <c r="BL914" s="217"/>
      <c r="BQ914" s="96"/>
      <c r="BR914" s="96"/>
      <c r="BS914" s="96"/>
      <c r="BT914" s="96"/>
      <c r="BV914" s="96"/>
      <c r="BW914" s="96"/>
    </row>
    <row r="915" spans="2:75" x14ac:dyDescent="0.2">
      <c r="B915" s="101"/>
      <c r="I915" s="101"/>
      <c r="L915" s="101"/>
      <c r="M915" s="105"/>
      <c r="N915" s="256"/>
      <c r="O915" s="256"/>
      <c r="P915" s="256"/>
      <c r="Q915" s="256"/>
      <c r="R915" s="219"/>
      <c r="S915" s="219"/>
      <c r="T915" s="219"/>
      <c r="U915" s="219"/>
      <c r="V915" s="217"/>
      <c r="X915" s="106"/>
      <c r="Y915" s="217"/>
      <c r="Z915" s="217"/>
      <c r="AA915" s="217"/>
      <c r="AB915" s="94"/>
      <c r="AC915" s="217"/>
      <c r="AD915" s="217"/>
      <c r="AE915" s="217"/>
      <c r="AF915" s="217"/>
      <c r="AG915" s="217"/>
      <c r="AH915" s="217"/>
      <c r="AI915" s="94"/>
      <c r="AJ915" s="217"/>
      <c r="AK915" s="217"/>
      <c r="AL915" s="217"/>
      <c r="AM915" s="217"/>
      <c r="AN915" s="217"/>
      <c r="AO915" s="94"/>
      <c r="AP915" s="217"/>
      <c r="AQ915" s="217"/>
      <c r="AR915" s="217"/>
      <c r="AU915" s="217"/>
      <c r="AW915" s="217"/>
      <c r="AX915" s="217"/>
      <c r="BE915" s="94"/>
      <c r="BF915" s="217"/>
      <c r="BG915" s="94"/>
      <c r="BH915" s="94"/>
      <c r="BI915" s="217"/>
      <c r="BJ915" s="94"/>
      <c r="BK915" s="217"/>
      <c r="BL915" s="217"/>
      <c r="BQ915" s="96"/>
      <c r="BR915" s="96"/>
      <c r="BS915" s="96"/>
      <c r="BT915" s="96"/>
      <c r="BV915" s="96"/>
      <c r="BW915" s="96"/>
    </row>
    <row r="916" spans="2:75" x14ac:dyDescent="0.2">
      <c r="B916" s="101"/>
      <c r="I916" s="101"/>
      <c r="L916" s="101"/>
      <c r="M916" s="105"/>
      <c r="N916" s="256"/>
      <c r="O916" s="256"/>
      <c r="P916" s="256"/>
      <c r="Q916" s="256"/>
      <c r="R916" s="219"/>
      <c r="S916" s="219"/>
      <c r="T916" s="219"/>
      <c r="U916" s="219"/>
      <c r="V916" s="217"/>
      <c r="X916" s="106"/>
      <c r="Y916" s="217"/>
      <c r="Z916" s="217"/>
      <c r="AA916" s="217"/>
      <c r="AB916" s="94"/>
      <c r="AC916" s="217"/>
      <c r="AD916" s="217"/>
      <c r="AE916" s="217"/>
      <c r="AF916" s="217"/>
      <c r="AG916" s="217"/>
      <c r="AH916" s="217"/>
      <c r="AI916" s="94"/>
      <c r="AJ916" s="217"/>
      <c r="AK916" s="217"/>
      <c r="AL916" s="217"/>
      <c r="AM916" s="217"/>
      <c r="AN916" s="217"/>
      <c r="AO916" s="94"/>
      <c r="AP916" s="217"/>
      <c r="AQ916" s="217"/>
      <c r="AR916" s="217"/>
      <c r="AU916" s="217"/>
      <c r="AW916" s="217"/>
      <c r="AX916" s="217"/>
      <c r="BE916" s="94"/>
      <c r="BF916" s="217"/>
      <c r="BG916" s="94"/>
      <c r="BH916" s="94"/>
      <c r="BI916" s="217"/>
      <c r="BJ916" s="94"/>
      <c r="BK916" s="217"/>
      <c r="BL916" s="217"/>
      <c r="BQ916" s="96"/>
      <c r="BR916" s="96"/>
      <c r="BS916" s="96"/>
      <c r="BT916" s="96"/>
      <c r="BV916" s="96"/>
      <c r="BW916" s="96"/>
    </row>
    <row r="917" spans="2:75" x14ac:dyDescent="0.2">
      <c r="B917" s="101"/>
      <c r="I917" s="101"/>
      <c r="L917" s="101"/>
      <c r="M917" s="105"/>
      <c r="N917" s="256"/>
      <c r="O917" s="256"/>
      <c r="P917" s="256"/>
      <c r="Q917" s="256"/>
      <c r="R917" s="219"/>
      <c r="S917" s="219"/>
      <c r="T917" s="219"/>
      <c r="U917" s="219"/>
      <c r="V917" s="217"/>
      <c r="X917" s="106"/>
      <c r="Y917" s="217"/>
      <c r="Z917" s="217"/>
      <c r="AA917" s="217"/>
      <c r="AB917" s="94"/>
      <c r="AC917" s="217"/>
      <c r="AD917" s="217"/>
      <c r="AE917" s="217"/>
      <c r="AF917" s="217"/>
      <c r="AG917" s="217"/>
      <c r="AH917" s="217"/>
      <c r="AI917" s="94"/>
      <c r="AJ917" s="217"/>
      <c r="AK917" s="217"/>
      <c r="AL917" s="217"/>
      <c r="AM917" s="217"/>
      <c r="AN917" s="217"/>
      <c r="AO917" s="94"/>
      <c r="AP917" s="217"/>
      <c r="AQ917" s="217"/>
      <c r="AR917" s="217"/>
      <c r="AU917" s="217"/>
      <c r="AW917" s="217"/>
      <c r="AX917" s="217"/>
      <c r="BE917" s="94"/>
      <c r="BF917" s="217"/>
      <c r="BG917" s="94"/>
      <c r="BH917" s="94"/>
      <c r="BI917" s="217"/>
      <c r="BJ917" s="94"/>
      <c r="BK917" s="217"/>
      <c r="BL917" s="217"/>
      <c r="BQ917" s="96"/>
      <c r="BR917" s="96"/>
      <c r="BS917" s="96"/>
      <c r="BT917" s="96"/>
      <c r="BV917" s="96"/>
      <c r="BW917" s="96"/>
    </row>
    <row r="918" spans="2:75" x14ac:dyDescent="0.2">
      <c r="B918" s="101"/>
      <c r="I918" s="101"/>
      <c r="L918" s="101"/>
      <c r="M918" s="105"/>
      <c r="N918" s="256"/>
      <c r="O918" s="256"/>
      <c r="P918" s="256"/>
      <c r="Q918" s="256"/>
      <c r="R918" s="219"/>
      <c r="S918" s="219"/>
      <c r="T918" s="219"/>
      <c r="U918" s="219"/>
      <c r="V918" s="217"/>
      <c r="X918" s="106"/>
      <c r="Y918" s="217"/>
      <c r="Z918" s="217"/>
      <c r="AA918" s="217"/>
      <c r="AB918" s="94"/>
      <c r="AC918" s="217"/>
      <c r="AD918" s="217"/>
      <c r="AE918" s="217"/>
      <c r="AF918" s="217"/>
      <c r="AG918" s="217"/>
      <c r="AH918" s="217"/>
      <c r="AI918" s="94"/>
      <c r="AJ918" s="217"/>
      <c r="AK918" s="217"/>
      <c r="AL918" s="217"/>
      <c r="AM918" s="217"/>
      <c r="AN918" s="217"/>
      <c r="AO918" s="94"/>
      <c r="AP918" s="217"/>
      <c r="AQ918" s="217"/>
      <c r="AR918" s="217"/>
      <c r="AU918" s="217"/>
      <c r="AW918" s="217"/>
      <c r="AX918" s="217"/>
      <c r="BE918" s="94"/>
      <c r="BF918" s="217"/>
      <c r="BG918" s="94"/>
      <c r="BH918" s="94"/>
      <c r="BI918" s="217"/>
      <c r="BJ918" s="94"/>
      <c r="BK918" s="217"/>
      <c r="BL918" s="217"/>
      <c r="BQ918" s="96"/>
      <c r="BR918" s="96"/>
      <c r="BS918" s="96"/>
      <c r="BT918" s="96"/>
      <c r="BV918" s="96"/>
      <c r="BW918" s="96"/>
    </row>
    <row r="919" spans="2:75" x14ac:dyDescent="0.2">
      <c r="B919" s="101"/>
      <c r="I919" s="101"/>
      <c r="L919" s="101"/>
      <c r="M919" s="105"/>
      <c r="N919" s="256"/>
      <c r="O919" s="256"/>
      <c r="P919" s="256"/>
      <c r="Q919" s="256"/>
      <c r="R919" s="219"/>
      <c r="S919" s="219"/>
      <c r="T919" s="219"/>
      <c r="U919" s="219"/>
      <c r="V919" s="217"/>
      <c r="X919" s="106"/>
      <c r="Y919" s="217"/>
      <c r="Z919" s="217"/>
      <c r="AA919" s="217"/>
      <c r="AB919" s="94"/>
      <c r="AC919" s="217"/>
      <c r="AD919" s="217"/>
      <c r="AE919" s="217"/>
      <c r="AF919" s="217"/>
      <c r="AG919" s="217"/>
      <c r="AH919" s="217"/>
      <c r="AI919" s="94"/>
      <c r="AJ919" s="217"/>
      <c r="AK919" s="217"/>
      <c r="AL919" s="217"/>
      <c r="AM919" s="217"/>
      <c r="AN919" s="217"/>
      <c r="AO919" s="94"/>
      <c r="AP919" s="217"/>
      <c r="AQ919" s="217"/>
      <c r="AR919" s="217"/>
      <c r="AU919" s="217"/>
      <c r="AW919" s="217"/>
      <c r="AX919" s="217"/>
      <c r="BE919" s="94"/>
      <c r="BF919" s="217"/>
      <c r="BG919" s="94"/>
      <c r="BH919" s="94"/>
      <c r="BI919" s="217"/>
      <c r="BJ919" s="94"/>
      <c r="BK919" s="217"/>
      <c r="BL919" s="217"/>
      <c r="BQ919" s="96"/>
      <c r="BR919" s="96"/>
      <c r="BS919" s="96"/>
      <c r="BT919" s="96"/>
      <c r="BV919" s="96"/>
      <c r="BW919" s="96"/>
    </row>
    <row r="920" spans="2:75" x14ac:dyDescent="0.2">
      <c r="B920" s="101"/>
      <c r="I920" s="101"/>
      <c r="L920" s="101"/>
      <c r="M920" s="105"/>
      <c r="N920" s="256"/>
      <c r="O920" s="256"/>
      <c r="P920" s="256"/>
      <c r="Q920" s="256"/>
      <c r="R920" s="219"/>
      <c r="S920" s="219"/>
      <c r="T920" s="219"/>
      <c r="U920" s="219"/>
      <c r="V920" s="217"/>
      <c r="X920" s="106"/>
      <c r="Y920" s="217"/>
      <c r="Z920" s="217"/>
      <c r="AA920" s="217"/>
      <c r="AB920" s="94"/>
      <c r="AC920" s="217"/>
      <c r="AD920" s="217"/>
      <c r="AE920" s="217"/>
      <c r="AF920" s="217"/>
      <c r="AG920" s="217"/>
      <c r="AH920" s="217"/>
      <c r="AI920" s="94"/>
      <c r="AJ920" s="217"/>
      <c r="AK920" s="217"/>
      <c r="AL920" s="217"/>
      <c r="AM920" s="217"/>
      <c r="AN920" s="217"/>
      <c r="AO920" s="94"/>
      <c r="AP920" s="217"/>
      <c r="AQ920" s="217"/>
      <c r="AR920" s="217"/>
      <c r="AU920" s="217"/>
      <c r="AW920" s="217"/>
      <c r="AX920" s="217"/>
      <c r="BE920" s="94"/>
      <c r="BF920" s="217"/>
      <c r="BG920" s="94"/>
      <c r="BH920" s="94"/>
      <c r="BI920" s="217"/>
      <c r="BJ920" s="94"/>
      <c r="BK920" s="217"/>
      <c r="BL920" s="217"/>
      <c r="BQ920" s="96"/>
      <c r="BR920" s="96"/>
      <c r="BS920" s="96"/>
      <c r="BT920" s="96"/>
      <c r="BV920" s="96"/>
      <c r="BW920" s="96"/>
    </row>
    <row r="921" spans="2:75" x14ac:dyDescent="0.2">
      <c r="B921" s="101"/>
      <c r="I921" s="101"/>
      <c r="L921" s="101"/>
      <c r="M921" s="105"/>
      <c r="N921" s="256"/>
      <c r="O921" s="256"/>
      <c r="P921" s="256"/>
      <c r="Q921" s="256"/>
      <c r="R921" s="219"/>
      <c r="S921" s="219"/>
      <c r="T921" s="219"/>
      <c r="U921" s="219"/>
      <c r="V921" s="217"/>
      <c r="X921" s="106"/>
      <c r="Y921" s="217"/>
      <c r="Z921" s="217"/>
      <c r="AA921" s="217"/>
      <c r="AB921" s="94"/>
      <c r="AC921" s="217"/>
      <c r="AD921" s="217"/>
      <c r="AE921" s="217"/>
      <c r="AF921" s="217"/>
      <c r="AG921" s="217"/>
      <c r="AH921" s="217"/>
      <c r="AI921" s="94"/>
      <c r="AJ921" s="217"/>
      <c r="AK921" s="217"/>
      <c r="AL921" s="217"/>
      <c r="AM921" s="217"/>
      <c r="AN921" s="217"/>
      <c r="AO921" s="94"/>
      <c r="AP921" s="217"/>
      <c r="AQ921" s="217"/>
      <c r="AR921" s="217"/>
      <c r="AU921" s="217"/>
      <c r="AW921" s="217"/>
      <c r="AX921" s="217"/>
      <c r="BE921" s="94"/>
      <c r="BF921" s="217"/>
      <c r="BG921" s="94"/>
      <c r="BH921" s="94"/>
      <c r="BI921" s="217"/>
      <c r="BJ921" s="94"/>
      <c r="BK921" s="217"/>
      <c r="BL921" s="217"/>
      <c r="BQ921" s="96"/>
      <c r="BR921" s="96"/>
      <c r="BS921" s="96"/>
      <c r="BT921" s="96"/>
      <c r="BV921" s="96"/>
      <c r="BW921" s="96"/>
    </row>
    <row r="922" spans="2:75" x14ac:dyDescent="0.2">
      <c r="BE922" s="94"/>
      <c r="BF922" s="217"/>
      <c r="BG922" s="94"/>
      <c r="BH922" s="94"/>
      <c r="BI922" s="217"/>
      <c r="BJ922" s="94"/>
      <c r="BK922" s="217"/>
    </row>
    <row r="923" spans="2:75" x14ac:dyDescent="0.2">
      <c r="BE923" s="94"/>
      <c r="BF923" s="217"/>
      <c r="BG923" s="94"/>
      <c r="BH923" s="94"/>
      <c r="BI923" s="217"/>
      <c r="BJ923" s="94"/>
      <c r="BK923" s="217"/>
    </row>
    <row r="924" spans="2:75" x14ac:dyDescent="0.2">
      <c r="BE924" s="94"/>
      <c r="BF924" s="217"/>
      <c r="BG924" s="94"/>
      <c r="BH924" s="94"/>
      <c r="BI924" s="217"/>
      <c r="BJ924" s="94"/>
      <c r="BK924" s="217"/>
    </row>
    <row r="925" spans="2:75" x14ac:dyDescent="0.2">
      <c r="BE925" s="94"/>
      <c r="BF925" s="217"/>
      <c r="BG925" s="94"/>
      <c r="BH925" s="94"/>
      <c r="BI925" s="217"/>
      <c r="BJ925" s="94"/>
      <c r="BK925" s="217"/>
    </row>
    <row r="926" spans="2:75" x14ac:dyDescent="0.2">
      <c r="BE926" s="94"/>
      <c r="BF926" s="217"/>
      <c r="BG926" s="94"/>
      <c r="BH926" s="94"/>
      <c r="BI926" s="217"/>
      <c r="BJ926" s="94"/>
      <c r="BK926" s="217"/>
    </row>
    <row r="927" spans="2:75" x14ac:dyDescent="0.2">
      <c r="BE927" s="94"/>
      <c r="BF927" s="217"/>
      <c r="BG927" s="94"/>
      <c r="BH927" s="94"/>
      <c r="BI927" s="217"/>
      <c r="BJ927" s="94"/>
      <c r="BK927" s="217"/>
    </row>
    <row r="928" spans="2:75" x14ac:dyDescent="0.2">
      <c r="BE928" s="94"/>
      <c r="BF928" s="217"/>
      <c r="BG928" s="94"/>
      <c r="BH928" s="94"/>
      <c r="BI928" s="217"/>
      <c r="BJ928" s="94"/>
      <c r="BK928" s="217"/>
    </row>
    <row r="929" spans="57:63" x14ac:dyDescent="0.2">
      <c r="BE929" s="94"/>
      <c r="BF929" s="217"/>
      <c r="BG929" s="94"/>
      <c r="BH929" s="94"/>
      <c r="BI929" s="217"/>
      <c r="BJ929" s="94"/>
      <c r="BK929" s="217"/>
    </row>
    <row r="930" spans="57:63" x14ac:dyDescent="0.2">
      <c r="BE930" s="94"/>
      <c r="BF930" s="217"/>
      <c r="BG930" s="94"/>
      <c r="BH930" s="94"/>
      <c r="BI930" s="217"/>
      <c r="BJ930" s="94"/>
      <c r="BK930" s="217"/>
    </row>
    <row r="931" spans="57:63" x14ac:dyDescent="0.2">
      <c r="BE931" s="94"/>
      <c r="BF931" s="217"/>
      <c r="BG931" s="94"/>
      <c r="BH931" s="94"/>
      <c r="BI931" s="217"/>
      <c r="BJ931" s="94"/>
      <c r="BK931" s="217"/>
    </row>
    <row r="932" spans="57:63" x14ac:dyDescent="0.2">
      <c r="BE932" s="94"/>
      <c r="BF932" s="217"/>
      <c r="BG932" s="94"/>
      <c r="BH932" s="94"/>
      <c r="BI932" s="217"/>
      <c r="BJ932" s="94"/>
      <c r="BK932" s="217"/>
    </row>
    <row r="933" spans="57:63" x14ac:dyDescent="0.2">
      <c r="BE933" s="94"/>
      <c r="BF933" s="217"/>
      <c r="BG933" s="94"/>
      <c r="BH933" s="94"/>
      <c r="BI933" s="217"/>
      <c r="BJ933" s="94"/>
      <c r="BK933" s="217"/>
    </row>
    <row r="934" spans="57:63" x14ac:dyDescent="0.2">
      <c r="BE934" s="94"/>
      <c r="BF934" s="217"/>
      <c r="BG934" s="94"/>
      <c r="BH934" s="94"/>
      <c r="BI934" s="217"/>
      <c r="BJ934" s="94"/>
      <c r="BK934" s="217"/>
    </row>
    <row r="935" spans="57:63" x14ac:dyDescent="0.2">
      <c r="BE935" s="94"/>
      <c r="BF935" s="217"/>
      <c r="BG935" s="94"/>
      <c r="BH935" s="94"/>
      <c r="BI935" s="217"/>
      <c r="BJ935" s="94"/>
      <c r="BK935" s="217"/>
    </row>
    <row r="936" spans="57:63" x14ac:dyDescent="0.2">
      <c r="BE936" s="94"/>
      <c r="BF936" s="217"/>
      <c r="BG936" s="94"/>
      <c r="BH936" s="94"/>
      <c r="BI936" s="217"/>
      <c r="BJ936" s="94"/>
      <c r="BK936" s="217"/>
    </row>
    <row r="937" spans="57:63" x14ac:dyDescent="0.2">
      <c r="BE937" s="94"/>
      <c r="BF937" s="217"/>
      <c r="BG937" s="94"/>
      <c r="BH937" s="94"/>
      <c r="BI937" s="217"/>
      <c r="BJ937" s="94"/>
      <c r="BK937" s="217"/>
    </row>
    <row r="938" spans="57:63" x14ac:dyDescent="0.2">
      <c r="BE938" s="94"/>
      <c r="BF938" s="217"/>
      <c r="BG938" s="94"/>
      <c r="BH938" s="94"/>
      <c r="BI938" s="217"/>
      <c r="BJ938" s="94"/>
      <c r="BK938" s="217"/>
    </row>
    <row r="939" spans="57:63" x14ac:dyDescent="0.2">
      <c r="BE939" s="94"/>
      <c r="BF939" s="217"/>
      <c r="BG939" s="94"/>
      <c r="BH939" s="94"/>
      <c r="BI939" s="217"/>
      <c r="BJ939" s="94"/>
      <c r="BK939" s="217"/>
    </row>
    <row r="940" spans="57:63" x14ac:dyDescent="0.2">
      <c r="BE940" s="94"/>
      <c r="BF940" s="217"/>
      <c r="BG940" s="94"/>
      <c r="BH940" s="94"/>
      <c r="BI940" s="217"/>
      <c r="BJ940" s="94"/>
      <c r="BK940" s="217"/>
    </row>
    <row r="941" spans="57:63" x14ac:dyDescent="0.2">
      <c r="BE941" s="94"/>
      <c r="BF941" s="217"/>
      <c r="BG941" s="94"/>
      <c r="BH941" s="94"/>
      <c r="BI941" s="217"/>
      <c r="BJ941" s="94"/>
      <c r="BK941" s="217"/>
    </row>
    <row r="942" spans="57:63" x14ac:dyDescent="0.2">
      <c r="BE942" s="94"/>
      <c r="BF942" s="217"/>
      <c r="BG942" s="94"/>
      <c r="BH942" s="94"/>
      <c r="BI942" s="217"/>
      <c r="BJ942" s="94"/>
      <c r="BK942" s="217"/>
    </row>
    <row r="943" spans="57:63" x14ac:dyDescent="0.2">
      <c r="BE943" s="94"/>
      <c r="BF943" s="217"/>
      <c r="BG943" s="94"/>
      <c r="BH943" s="94"/>
      <c r="BI943" s="217"/>
      <c r="BJ943" s="94"/>
      <c r="BK943" s="217"/>
    </row>
    <row r="944" spans="57:63" x14ac:dyDescent="0.2">
      <c r="BE944" s="94"/>
      <c r="BF944" s="217"/>
      <c r="BG944" s="94"/>
      <c r="BH944" s="94"/>
      <c r="BI944" s="217"/>
      <c r="BJ944" s="94"/>
      <c r="BK944" s="217"/>
    </row>
    <row r="945" spans="57:64" x14ac:dyDescent="0.2">
      <c r="BE945" s="94"/>
      <c r="BF945" s="217"/>
      <c r="BG945" s="94"/>
      <c r="BH945" s="94"/>
      <c r="BI945" s="217"/>
      <c r="BJ945" s="94"/>
      <c r="BK945" s="217"/>
    </row>
    <row r="946" spans="57:64" x14ac:dyDescent="0.2">
      <c r="BE946" s="94"/>
      <c r="BF946" s="217"/>
      <c r="BG946" s="94"/>
      <c r="BH946" s="94"/>
      <c r="BI946" s="217"/>
      <c r="BJ946" s="94"/>
      <c r="BK946" s="217"/>
    </row>
    <row r="947" spans="57:64" x14ac:dyDescent="0.2">
      <c r="BE947" s="94"/>
      <c r="BF947" s="217"/>
      <c r="BG947" s="94"/>
      <c r="BH947" s="94"/>
      <c r="BI947" s="217"/>
      <c r="BJ947" s="94"/>
      <c r="BK947" s="217"/>
    </row>
    <row r="948" spans="57:64" x14ac:dyDescent="0.2">
      <c r="BE948" s="94"/>
      <c r="BF948" s="217"/>
      <c r="BG948" s="94"/>
      <c r="BH948" s="94"/>
      <c r="BI948" s="217"/>
      <c r="BJ948" s="94"/>
      <c r="BK948" s="217"/>
    </row>
    <row r="949" spans="57:64" x14ac:dyDescent="0.2">
      <c r="BE949" s="94"/>
      <c r="BF949" s="217"/>
      <c r="BG949" s="94"/>
      <c r="BH949" s="94"/>
      <c r="BI949" s="217"/>
      <c r="BJ949" s="94"/>
      <c r="BK949" s="217"/>
    </row>
    <row r="950" spans="57:64" x14ac:dyDescent="0.2">
      <c r="BE950" s="94"/>
      <c r="BF950" s="217"/>
      <c r="BG950" s="94"/>
      <c r="BH950" s="94"/>
      <c r="BI950" s="217"/>
      <c r="BJ950" s="94"/>
      <c r="BK950" s="217"/>
    </row>
    <row r="951" spans="57:64" x14ac:dyDescent="0.2">
      <c r="BE951" s="94"/>
      <c r="BF951" s="217"/>
      <c r="BG951" s="94"/>
      <c r="BH951" s="94"/>
      <c r="BI951" s="217"/>
      <c r="BJ951" s="94"/>
      <c r="BK951" s="217"/>
    </row>
    <row r="952" spans="57:64" x14ac:dyDescent="0.2">
      <c r="BE952" s="94"/>
      <c r="BF952" s="217"/>
      <c r="BG952" s="94"/>
      <c r="BH952" s="94"/>
      <c r="BI952" s="217"/>
      <c r="BJ952" s="94"/>
      <c r="BK952" s="217"/>
    </row>
    <row r="953" spans="57:64" x14ac:dyDescent="0.2">
      <c r="BE953" s="94"/>
      <c r="BF953" s="217"/>
      <c r="BG953" s="94"/>
      <c r="BH953" s="94"/>
      <c r="BI953" s="217"/>
      <c r="BJ953" s="94"/>
      <c r="BK953" s="217"/>
      <c r="BL953" s="94"/>
    </row>
    <row r="954" spans="57:64" x14ac:dyDescent="0.2">
      <c r="BE954" s="94"/>
      <c r="BF954" s="217"/>
      <c r="BG954" s="94"/>
      <c r="BH954" s="94"/>
      <c r="BI954" s="217"/>
      <c r="BJ954" s="94"/>
      <c r="BK954" s="217"/>
    </row>
    <row r="955" spans="57:64" x14ac:dyDescent="0.2">
      <c r="BE955" s="94"/>
      <c r="BF955" s="217"/>
      <c r="BG955" s="94"/>
      <c r="BH955" s="94"/>
      <c r="BI955" s="217"/>
      <c r="BJ955" s="94"/>
      <c r="BK955" s="217"/>
    </row>
    <row r="956" spans="57:64" x14ac:dyDescent="0.2">
      <c r="BE956" s="94"/>
      <c r="BF956" s="217"/>
      <c r="BG956" s="94"/>
      <c r="BH956" s="94"/>
      <c r="BI956" s="217"/>
      <c r="BJ956" s="94"/>
      <c r="BK956" s="217"/>
    </row>
    <row r="957" spans="57:64" x14ac:dyDescent="0.2">
      <c r="BE957" s="94"/>
      <c r="BF957" s="217"/>
      <c r="BG957" s="94"/>
      <c r="BH957" s="94"/>
      <c r="BI957" s="217"/>
      <c r="BJ957" s="94"/>
      <c r="BK957" s="217"/>
    </row>
    <row r="958" spans="57:64" x14ac:dyDescent="0.2">
      <c r="BE958" s="94"/>
      <c r="BF958" s="217"/>
      <c r="BG958" s="94"/>
      <c r="BH958" s="94"/>
      <c r="BI958" s="217"/>
      <c r="BJ958" s="94"/>
      <c r="BK958" s="217"/>
    </row>
    <row r="959" spans="57:64" x14ac:dyDescent="0.2">
      <c r="BE959" s="94"/>
      <c r="BF959" s="217"/>
      <c r="BG959" s="94"/>
      <c r="BH959" s="94"/>
      <c r="BI959" s="217"/>
      <c r="BJ959" s="94"/>
      <c r="BK959" s="217"/>
    </row>
    <row r="960" spans="57:64" x14ac:dyDescent="0.2">
      <c r="BE960" s="94"/>
      <c r="BF960" s="217"/>
      <c r="BG960" s="94"/>
      <c r="BH960" s="94"/>
      <c r="BI960" s="217"/>
      <c r="BJ960" s="94"/>
      <c r="BK960" s="217"/>
    </row>
    <row r="961" spans="57:63" x14ac:dyDescent="0.2">
      <c r="BE961" s="94"/>
      <c r="BF961" s="217"/>
      <c r="BG961" s="94"/>
      <c r="BH961" s="94"/>
      <c r="BI961" s="217"/>
      <c r="BJ961" s="94"/>
      <c r="BK961" s="217"/>
    </row>
    <row r="962" spans="57:63" x14ac:dyDescent="0.2">
      <c r="BE962" s="94"/>
      <c r="BF962" s="217"/>
      <c r="BG962" s="94"/>
      <c r="BH962" s="94"/>
      <c r="BI962" s="217"/>
      <c r="BJ962" s="94"/>
      <c r="BK962" s="217"/>
    </row>
    <row r="963" spans="57:63" x14ac:dyDescent="0.2">
      <c r="BE963" s="94"/>
      <c r="BF963" s="217"/>
      <c r="BG963" s="94"/>
      <c r="BH963" s="94"/>
      <c r="BI963" s="217"/>
      <c r="BJ963" s="94"/>
      <c r="BK963" s="217"/>
    </row>
    <row r="964" spans="57:63" x14ac:dyDescent="0.2">
      <c r="BE964" s="94"/>
      <c r="BF964" s="217"/>
      <c r="BG964" s="94"/>
      <c r="BH964" s="94"/>
      <c r="BI964" s="217"/>
      <c r="BJ964" s="94"/>
      <c r="BK964" s="217"/>
    </row>
    <row r="965" spans="57:63" x14ac:dyDescent="0.2">
      <c r="BE965" s="94"/>
      <c r="BF965" s="217"/>
      <c r="BG965" s="94"/>
      <c r="BH965" s="94"/>
      <c r="BI965" s="217"/>
      <c r="BJ965" s="94"/>
      <c r="BK965" s="217"/>
    </row>
    <row r="966" spans="57:63" x14ac:dyDescent="0.2">
      <c r="BE966" s="94"/>
      <c r="BF966" s="217"/>
      <c r="BG966" s="94"/>
      <c r="BH966" s="94"/>
      <c r="BI966" s="217"/>
      <c r="BJ966" s="94"/>
      <c r="BK966" s="217"/>
    </row>
    <row r="967" spans="57:63" x14ac:dyDescent="0.2">
      <c r="BE967" s="94"/>
      <c r="BF967" s="217"/>
      <c r="BG967" s="94"/>
      <c r="BH967" s="94"/>
      <c r="BI967" s="217"/>
      <c r="BJ967" s="94"/>
      <c r="BK967" s="217"/>
    </row>
    <row r="968" spans="57:63" x14ac:dyDescent="0.2">
      <c r="BE968" s="94"/>
      <c r="BF968" s="217"/>
      <c r="BG968" s="94"/>
      <c r="BH968" s="94"/>
      <c r="BI968" s="217"/>
      <c r="BJ968" s="94"/>
      <c r="BK968" s="217"/>
    </row>
    <row r="969" spans="57:63" x14ac:dyDescent="0.2">
      <c r="BE969" s="94"/>
      <c r="BF969" s="217"/>
      <c r="BG969" s="94"/>
      <c r="BH969" s="94"/>
      <c r="BI969" s="217"/>
      <c r="BJ969" s="94"/>
      <c r="BK969" s="217"/>
    </row>
    <row r="970" spans="57:63" x14ac:dyDescent="0.2">
      <c r="BE970" s="94"/>
      <c r="BF970" s="217"/>
      <c r="BG970" s="94"/>
      <c r="BH970" s="94"/>
      <c r="BI970" s="217"/>
      <c r="BJ970" s="94"/>
      <c r="BK970" s="217"/>
    </row>
    <row r="971" spans="57:63" x14ac:dyDescent="0.2">
      <c r="BE971" s="94"/>
      <c r="BF971" s="217"/>
      <c r="BG971" s="94"/>
      <c r="BH971" s="94"/>
      <c r="BI971" s="217"/>
      <c r="BJ971" s="94"/>
      <c r="BK971" s="217"/>
    </row>
    <row r="972" spans="57:63" x14ac:dyDescent="0.2">
      <c r="BE972" s="94"/>
      <c r="BF972" s="217"/>
      <c r="BG972" s="94"/>
      <c r="BH972" s="94"/>
      <c r="BI972" s="217"/>
      <c r="BJ972" s="94"/>
      <c r="BK972" s="217"/>
    </row>
    <row r="973" spans="57:63" x14ac:dyDescent="0.2">
      <c r="BE973" s="94"/>
      <c r="BF973" s="217"/>
      <c r="BG973" s="94"/>
      <c r="BH973" s="94"/>
      <c r="BI973" s="217"/>
      <c r="BJ973" s="94"/>
      <c r="BK973" s="217"/>
    </row>
    <row r="974" spans="57:63" x14ac:dyDescent="0.2">
      <c r="BE974" s="94"/>
      <c r="BF974" s="217"/>
      <c r="BG974" s="94"/>
      <c r="BH974" s="94"/>
      <c r="BI974" s="217"/>
      <c r="BJ974" s="94"/>
      <c r="BK974" s="217"/>
    </row>
    <row r="975" spans="57:63" x14ac:dyDescent="0.2">
      <c r="BE975" s="94"/>
      <c r="BF975" s="217"/>
      <c r="BG975" s="94"/>
      <c r="BH975" s="94"/>
      <c r="BI975" s="217"/>
      <c r="BJ975" s="94"/>
      <c r="BK975" s="217"/>
    </row>
    <row r="976" spans="57:63" x14ac:dyDescent="0.2">
      <c r="BE976" s="94"/>
      <c r="BF976" s="217"/>
      <c r="BG976" s="94"/>
      <c r="BH976" s="94"/>
      <c r="BI976" s="217"/>
      <c r="BJ976" s="94"/>
      <c r="BK976" s="217"/>
    </row>
    <row r="977" spans="57:63" x14ac:dyDescent="0.2">
      <c r="BE977" s="94"/>
      <c r="BF977" s="217"/>
      <c r="BG977" s="94"/>
      <c r="BH977" s="94"/>
      <c r="BI977" s="217"/>
      <c r="BJ977" s="94"/>
      <c r="BK977" s="217"/>
    </row>
    <row r="978" spans="57:63" x14ac:dyDescent="0.2">
      <c r="BE978" s="94"/>
      <c r="BF978" s="217"/>
      <c r="BG978" s="94"/>
      <c r="BH978" s="94"/>
      <c r="BI978" s="217"/>
      <c r="BJ978" s="94"/>
      <c r="BK978" s="217"/>
    </row>
    <row r="979" spans="57:63" x14ac:dyDescent="0.2">
      <c r="BE979" s="94"/>
      <c r="BF979" s="217"/>
      <c r="BG979" s="94"/>
      <c r="BH979" s="94"/>
      <c r="BI979" s="217"/>
      <c r="BJ979" s="94"/>
      <c r="BK979" s="217"/>
    </row>
    <row r="980" spans="57:63" x14ac:dyDescent="0.2">
      <c r="BE980" s="94"/>
      <c r="BF980" s="217"/>
      <c r="BG980" s="94"/>
      <c r="BH980" s="94"/>
      <c r="BI980" s="217"/>
      <c r="BJ980" s="94"/>
      <c r="BK980" s="217"/>
    </row>
    <row r="981" spans="57:63" x14ac:dyDescent="0.2">
      <c r="BE981" s="94"/>
      <c r="BF981" s="217"/>
      <c r="BG981" s="94"/>
      <c r="BH981" s="94"/>
      <c r="BI981" s="217"/>
      <c r="BJ981" s="94"/>
      <c r="BK981" s="217"/>
    </row>
    <row r="982" spans="57:63" x14ac:dyDescent="0.2">
      <c r="BE982" s="94"/>
      <c r="BF982" s="217"/>
      <c r="BG982" s="94"/>
      <c r="BH982" s="94"/>
      <c r="BI982" s="217"/>
      <c r="BJ982" s="94"/>
      <c r="BK982" s="217"/>
    </row>
    <row r="983" spans="57:63" x14ac:dyDescent="0.2">
      <c r="BE983" s="94"/>
      <c r="BF983" s="217"/>
      <c r="BG983" s="94"/>
      <c r="BH983" s="94"/>
      <c r="BI983" s="217"/>
      <c r="BJ983" s="94"/>
      <c r="BK983" s="217"/>
    </row>
    <row r="984" spans="57:63" x14ac:dyDescent="0.2">
      <c r="BE984" s="94"/>
      <c r="BF984" s="217"/>
      <c r="BG984" s="94"/>
      <c r="BH984" s="94"/>
      <c r="BI984" s="217"/>
      <c r="BJ984" s="94"/>
      <c r="BK984" s="217"/>
    </row>
    <row r="985" spans="57:63" x14ac:dyDescent="0.2">
      <c r="BE985" s="94"/>
      <c r="BF985" s="217"/>
      <c r="BG985" s="94"/>
      <c r="BH985" s="94"/>
      <c r="BI985" s="217"/>
      <c r="BJ985" s="94"/>
      <c r="BK985" s="217"/>
    </row>
    <row r="986" spans="57:63" x14ac:dyDescent="0.2">
      <c r="BE986" s="94"/>
      <c r="BF986" s="217"/>
      <c r="BG986" s="94"/>
      <c r="BH986" s="94"/>
      <c r="BI986" s="217"/>
      <c r="BJ986" s="94"/>
      <c r="BK986" s="217"/>
    </row>
    <row r="987" spans="57:63" x14ac:dyDescent="0.2">
      <c r="BE987" s="94"/>
      <c r="BF987" s="217"/>
      <c r="BG987" s="94"/>
      <c r="BH987" s="94"/>
      <c r="BI987" s="217"/>
      <c r="BJ987" s="94"/>
      <c r="BK987" s="217"/>
    </row>
    <row r="988" spans="57:63" x14ac:dyDescent="0.2">
      <c r="BE988" s="94"/>
      <c r="BF988" s="217"/>
      <c r="BG988" s="94"/>
      <c r="BH988" s="94"/>
      <c r="BI988" s="217"/>
      <c r="BJ988" s="94"/>
      <c r="BK988" s="217"/>
    </row>
    <row r="989" spans="57:63" x14ac:dyDescent="0.2">
      <c r="BE989" s="94"/>
      <c r="BF989" s="217"/>
      <c r="BG989" s="94"/>
      <c r="BH989" s="94"/>
      <c r="BI989" s="217"/>
      <c r="BJ989" s="94"/>
      <c r="BK989" s="217"/>
    </row>
    <row r="990" spans="57:63" x14ac:dyDescent="0.2">
      <c r="BE990" s="94"/>
      <c r="BF990" s="217"/>
      <c r="BG990" s="94"/>
      <c r="BH990" s="94"/>
      <c r="BI990" s="217"/>
      <c r="BJ990" s="94"/>
      <c r="BK990" s="217"/>
    </row>
    <row r="991" spans="57:63" x14ac:dyDescent="0.2">
      <c r="BE991" s="94"/>
      <c r="BF991" s="217"/>
      <c r="BG991" s="94"/>
      <c r="BH991" s="94"/>
      <c r="BI991" s="217"/>
      <c r="BJ991" s="94"/>
      <c r="BK991" s="217"/>
    </row>
    <row r="992" spans="57:63" x14ac:dyDescent="0.2">
      <c r="BE992" s="94"/>
      <c r="BF992" s="217"/>
      <c r="BG992" s="94"/>
      <c r="BH992" s="94"/>
      <c r="BI992" s="217"/>
      <c r="BJ992" s="94"/>
      <c r="BK992" s="217"/>
    </row>
    <row r="993" spans="57:63" x14ac:dyDescent="0.2">
      <c r="BE993" s="94"/>
      <c r="BF993" s="217"/>
      <c r="BG993" s="94"/>
      <c r="BH993" s="94"/>
      <c r="BI993" s="217"/>
      <c r="BJ993" s="94"/>
      <c r="BK993" s="217"/>
    </row>
    <row r="994" spans="57:63" x14ac:dyDescent="0.2">
      <c r="BE994" s="94"/>
      <c r="BF994" s="217"/>
      <c r="BG994" s="94"/>
      <c r="BH994" s="94"/>
      <c r="BI994" s="217"/>
      <c r="BJ994" s="94"/>
      <c r="BK994" s="217"/>
    </row>
    <row r="995" spans="57:63" x14ac:dyDescent="0.2">
      <c r="BE995" s="94"/>
      <c r="BF995" s="217"/>
      <c r="BG995" s="94"/>
      <c r="BH995" s="94"/>
      <c r="BI995" s="217"/>
      <c r="BJ995" s="94"/>
      <c r="BK995" s="217"/>
    </row>
    <row r="996" spans="57:63" x14ac:dyDescent="0.2">
      <c r="BE996" s="94"/>
      <c r="BF996" s="217"/>
      <c r="BG996" s="94"/>
      <c r="BH996" s="94"/>
      <c r="BI996" s="217"/>
      <c r="BJ996" s="94"/>
      <c r="BK996" s="217"/>
    </row>
    <row r="997" spans="57:63" x14ac:dyDescent="0.2">
      <c r="BE997" s="94"/>
      <c r="BF997" s="217"/>
      <c r="BG997" s="94"/>
      <c r="BH997" s="94"/>
      <c r="BI997" s="217"/>
      <c r="BJ997" s="94"/>
      <c r="BK997" s="217"/>
    </row>
    <row r="998" spans="57:63" x14ac:dyDescent="0.2">
      <c r="BE998" s="94"/>
      <c r="BF998" s="217"/>
      <c r="BG998" s="94"/>
      <c r="BH998" s="94"/>
      <c r="BI998" s="217"/>
      <c r="BJ998" s="94"/>
      <c r="BK998" s="217"/>
    </row>
    <row r="999" spans="57:63" x14ac:dyDescent="0.2">
      <c r="BE999" s="94"/>
      <c r="BF999" s="217"/>
      <c r="BG999" s="94"/>
      <c r="BH999" s="94"/>
      <c r="BI999" s="217"/>
      <c r="BJ999" s="94"/>
      <c r="BK999" s="217"/>
    </row>
    <row r="1000" spans="57:63" x14ac:dyDescent="0.2">
      <c r="BE1000" s="94"/>
      <c r="BF1000" s="217"/>
      <c r="BG1000" s="94"/>
      <c r="BH1000" s="94"/>
      <c r="BI1000" s="217"/>
      <c r="BJ1000" s="94"/>
      <c r="BK1000" s="217"/>
    </row>
    <row r="1001" spans="57:63" x14ac:dyDescent="0.2">
      <c r="BE1001" s="94"/>
      <c r="BF1001" s="217"/>
      <c r="BG1001" s="94"/>
      <c r="BH1001" s="94"/>
      <c r="BI1001" s="217"/>
      <c r="BJ1001" s="94"/>
      <c r="BK1001" s="217"/>
    </row>
    <row r="1002" spans="57:63" x14ac:dyDescent="0.2">
      <c r="BE1002" s="94"/>
      <c r="BF1002" s="217"/>
      <c r="BG1002" s="94"/>
      <c r="BH1002" s="94"/>
      <c r="BI1002" s="217"/>
      <c r="BJ1002" s="94"/>
      <c r="BK1002" s="217"/>
    </row>
    <row r="1003" spans="57:63" x14ac:dyDescent="0.2">
      <c r="BE1003" s="94"/>
      <c r="BF1003" s="217"/>
      <c r="BG1003" s="94"/>
      <c r="BH1003" s="94"/>
      <c r="BI1003" s="217"/>
      <c r="BJ1003" s="94"/>
      <c r="BK1003" s="217"/>
    </row>
    <row r="1004" spans="57:63" x14ac:dyDescent="0.2">
      <c r="BE1004" s="94"/>
      <c r="BF1004" s="217"/>
      <c r="BG1004" s="94"/>
      <c r="BH1004" s="94"/>
      <c r="BI1004" s="217"/>
      <c r="BJ1004" s="94"/>
      <c r="BK1004" s="217"/>
    </row>
    <row r="1005" spans="57:63" x14ac:dyDescent="0.2">
      <c r="BE1005" s="94"/>
      <c r="BF1005" s="217"/>
      <c r="BG1005" s="94"/>
      <c r="BH1005" s="94"/>
      <c r="BI1005" s="217"/>
      <c r="BJ1005" s="94"/>
      <c r="BK1005" s="217"/>
    </row>
    <row r="1006" spans="57:63" x14ac:dyDescent="0.2">
      <c r="BE1006" s="94"/>
      <c r="BF1006" s="217"/>
      <c r="BG1006" s="94"/>
      <c r="BH1006" s="94"/>
      <c r="BI1006" s="217"/>
      <c r="BJ1006" s="94"/>
      <c r="BK1006" s="217"/>
    </row>
    <row r="1007" spans="57:63" x14ac:dyDescent="0.2">
      <c r="BE1007" s="94"/>
      <c r="BF1007" s="217"/>
      <c r="BG1007" s="94"/>
      <c r="BH1007" s="94"/>
      <c r="BI1007" s="217"/>
      <c r="BJ1007" s="94"/>
      <c r="BK1007" s="217"/>
    </row>
    <row r="1008" spans="57:63" x14ac:dyDescent="0.2">
      <c r="BE1008" s="94"/>
      <c r="BF1008" s="217"/>
      <c r="BG1008" s="94"/>
      <c r="BH1008" s="94"/>
      <c r="BI1008" s="217"/>
      <c r="BJ1008" s="94"/>
      <c r="BK1008" s="217"/>
    </row>
    <row r="1009" spans="57:63" x14ac:dyDescent="0.2">
      <c r="BE1009" s="94"/>
      <c r="BF1009" s="217"/>
      <c r="BG1009" s="94"/>
      <c r="BH1009" s="94"/>
      <c r="BI1009" s="217"/>
      <c r="BJ1009" s="94"/>
      <c r="BK1009" s="217"/>
    </row>
    <row r="1010" spans="57:63" x14ac:dyDescent="0.2">
      <c r="BE1010" s="94"/>
      <c r="BF1010" s="217"/>
      <c r="BG1010" s="94"/>
      <c r="BH1010" s="94"/>
      <c r="BI1010" s="217"/>
      <c r="BJ1010" s="94"/>
      <c r="BK1010" s="217"/>
    </row>
    <row r="1011" spans="57:63" x14ac:dyDescent="0.2">
      <c r="BE1011" s="94"/>
      <c r="BF1011" s="217"/>
      <c r="BG1011" s="94"/>
      <c r="BH1011" s="94"/>
      <c r="BI1011" s="217"/>
      <c r="BJ1011" s="94"/>
      <c r="BK1011" s="217"/>
    </row>
    <row r="1012" spans="57:63" x14ac:dyDescent="0.2">
      <c r="BE1012" s="94"/>
      <c r="BF1012" s="217"/>
      <c r="BG1012" s="94"/>
      <c r="BH1012" s="94"/>
      <c r="BI1012" s="217"/>
      <c r="BJ1012" s="94"/>
      <c r="BK1012" s="217"/>
    </row>
    <row r="1013" spans="57:63" x14ac:dyDescent="0.2">
      <c r="BE1013" s="94"/>
      <c r="BF1013" s="217"/>
      <c r="BG1013" s="94"/>
      <c r="BH1013" s="94"/>
      <c r="BI1013" s="217"/>
      <c r="BJ1013" s="94"/>
      <c r="BK1013" s="217"/>
    </row>
    <row r="1014" spans="57:63" x14ac:dyDescent="0.2">
      <c r="BE1014" s="94"/>
      <c r="BF1014" s="217"/>
      <c r="BG1014" s="94"/>
      <c r="BH1014" s="94"/>
      <c r="BI1014" s="217"/>
      <c r="BJ1014" s="94"/>
      <c r="BK1014" s="217"/>
    </row>
    <row r="1015" spans="57:63" x14ac:dyDescent="0.2">
      <c r="BE1015" s="94"/>
      <c r="BF1015" s="217"/>
      <c r="BG1015" s="94"/>
      <c r="BH1015" s="94"/>
      <c r="BI1015" s="217"/>
      <c r="BJ1015" s="94"/>
      <c r="BK1015" s="217"/>
    </row>
    <row r="1016" spans="57:63" x14ac:dyDescent="0.2">
      <c r="BE1016" s="94"/>
      <c r="BF1016" s="217"/>
      <c r="BG1016" s="94"/>
      <c r="BH1016" s="94"/>
      <c r="BI1016" s="217"/>
      <c r="BJ1016" s="94"/>
      <c r="BK1016" s="217"/>
    </row>
    <row r="1017" spans="57:63" x14ac:dyDescent="0.2">
      <c r="BE1017" s="94"/>
      <c r="BF1017" s="217"/>
      <c r="BG1017" s="94"/>
      <c r="BH1017" s="94"/>
      <c r="BI1017" s="217"/>
      <c r="BJ1017" s="94"/>
      <c r="BK1017" s="217"/>
    </row>
    <row r="1018" spans="57:63" x14ac:dyDescent="0.2">
      <c r="BE1018" s="94"/>
      <c r="BF1018" s="217"/>
      <c r="BG1018" s="94"/>
      <c r="BH1018" s="94"/>
      <c r="BI1018" s="217"/>
      <c r="BJ1018" s="94"/>
      <c r="BK1018" s="217"/>
    </row>
    <row r="1019" spans="57:63" x14ac:dyDescent="0.2">
      <c r="BE1019" s="94"/>
      <c r="BF1019" s="217"/>
      <c r="BG1019" s="94"/>
      <c r="BH1019" s="94"/>
      <c r="BI1019" s="217"/>
      <c r="BJ1019" s="94"/>
      <c r="BK1019" s="217"/>
    </row>
    <row r="1020" spans="57:63" x14ac:dyDescent="0.2">
      <c r="BE1020" s="94"/>
      <c r="BF1020" s="217"/>
      <c r="BG1020" s="94"/>
      <c r="BH1020" s="94"/>
      <c r="BI1020" s="217"/>
      <c r="BJ1020" s="94"/>
      <c r="BK1020" s="217"/>
    </row>
    <row r="1021" spans="57:63" x14ac:dyDescent="0.2">
      <c r="BE1021" s="94"/>
      <c r="BF1021" s="217"/>
      <c r="BG1021" s="94"/>
      <c r="BH1021" s="94"/>
      <c r="BI1021" s="217"/>
      <c r="BJ1021" s="94"/>
      <c r="BK1021" s="217"/>
    </row>
    <row r="1022" spans="57:63" x14ac:dyDescent="0.2">
      <c r="BE1022" s="94"/>
      <c r="BF1022" s="217"/>
      <c r="BG1022" s="94"/>
      <c r="BH1022" s="94"/>
      <c r="BI1022" s="217"/>
      <c r="BJ1022" s="94"/>
      <c r="BK1022" s="217"/>
    </row>
    <row r="1023" spans="57:63" x14ac:dyDescent="0.2">
      <c r="BE1023" s="94"/>
      <c r="BF1023" s="217"/>
      <c r="BG1023" s="94"/>
      <c r="BH1023" s="94"/>
      <c r="BI1023" s="217"/>
      <c r="BJ1023" s="94"/>
      <c r="BK1023" s="217"/>
    </row>
    <row r="1024" spans="57:63" x14ac:dyDescent="0.2">
      <c r="BE1024" s="94"/>
      <c r="BF1024" s="217"/>
      <c r="BG1024" s="94"/>
      <c r="BH1024" s="94"/>
      <c r="BI1024" s="217"/>
      <c r="BJ1024" s="94"/>
      <c r="BK1024" s="217"/>
    </row>
    <row r="1025" spans="57:63" x14ac:dyDescent="0.2">
      <c r="BE1025" s="94"/>
      <c r="BF1025" s="217"/>
      <c r="BG1025" s="94"/>
      <c r="BH1025" s="94"/>
      <c r="BI1025" s="217"/>
      <c r="BJ1025" s="94"/>
      <c r="BK1025" s="217"/>
    </row>
    <row r="1026" spans="57:63" x14ac:dyDescent="0.2">
      <c r="BE1026" s="94"/>
      <c r="BF1026" s="217"/>
      <c r="BG1026" s="94"/>
      <c r="BH1026" s="94"/>
      <c r="BI1026" s="217"/>
      <c r="BJ1026" s="94"/>
      <c r="BK1026" s="217"/>
    </row>
    <row r="1027" spans="57:63" x14ac:dyDescent="0.2">
      <c r="BE1027" s="94"/>
      <c r="BF1027" s="217"/>
      <c r="BG1027" s="94"/>
      <c r="BH1027" s="94"/>
      <c r="BI1027" s="217"/>
      <c r="BJ1027" s="94"/>
      <c r="BK1027" s="217"/>
    </row>
    <row r="1028" spans="57:63" x14ac:dyDescent="0.2">
      <c r="BE1028" s="94"/>
      <c r="BF1028" s="217"/>
      <c r="BG1028" s="94"/>
      <c r="BH1028" s="94"/>
      <c r="BI1028" s="217"/>
      <c r="BJ1028" s="94"/>
      <c r="BK1028" s="217"/>
    </row>
    <row r="1029" spans="57:63" x14ac:dyDescent="0.2">
      <c r="BE1029" s="94"/>
      <c r="BF1029" s="217"/>
      <c r="BG1029" s="94"/>
      <c r="BH1029" s="94"/>
      <c r="BI1029" s="217"/>
      <c r="BJ1029" s="94"/>
      <c r="BK1029" s="217"/>
    </row>
    <row r="1030" spans="57:63" x14ac:dyDescent="0.2">
      <c r="BE1030" s="94"/>
      <c r="BF1030" s="217"/>
      <c r="BG1030" s="94"/>
      <c r="BH1030" s="94"/>
      <c r="BI1030" s="217"/>
      <c r="BJ1030" s="94"/>
      <c r="BK1030" s="217"/>
    </row>
    <row r="1031" spans="57:63" x14ac:dyDescent="0.2">
      <c r="BE1031" s="94"/>
      <c r="BF1031" s="217"/>
      <c r="BG1031" s="94"/>
      <c r="BH1031" s="94"/>
      <c r="BI1031" s="217"/>
      <c r="BJ1031" s="94"/>
      <c r="BK1031" s="217"/>
    </row>
    <row r="1032" spans="57:63" x14ac:dyDescent="0.2">
      <c r="BE1032" s="94"/>
      <c r="BF1032" s="217"/>
      <c r="BG1032" s="94"/>
      <c r="BH1032" s="94"/>
      <c r="BI1032" s="217"/>
      <c r="BJ1032" s="94"/>
      <c r="BK1032" s="217"/>
    </row>
    <row r="1033" spans="57:63" x14ac:dyDescent="0.2">
      <c r="BE1033" s="94"/>
      <c r="BF1033" s="217"/>
      <c r="BG1033" s="94"/>
      <c r="BH1033" s="94"/>
      <c r="BI1033" s="217"/>
      <c r="BJ1033" s="94"/>
      <c r="BK1033" s="217"/>
    </row>
    <row r="1034" spans="57:63" x14ac:dyDescent="0.2">
      <c r="BE1034" s="94"/>
      <c r="BF1034" s="217"/>
      <c r="BG1034" s="94"/>
      <c r="BH1034" s="94"/>
      <c r="BI1034" s="217"/>
      <c r="BJ1034" s="94"/>
      <c r="BK1034" s="217"/>
    </row>
    <row r="1035" spans="57:63" x14ac:dyDescent="0.2">
      <c r="BE1035" s="94"/>
      <c r="BF1035" s="217"/>
      <c r="BG1035" s="94"/>
      <c r="BH1035" s="94"/>
      <c r="BI1035" s="217"/>
      <c r="BJ1035" s="94"/>
      <c r="BK1035" s="217"/>
    </row>
    <row r="1036" spans="57:63" x14ac:dyDescent="0.2">
      <c r="BE1036" s="94"/>
      <c r="BF1036" s="217"/>
      <c r="BG1036" s="94"/>
      <c r="BH1036" s="94"/>
      <c r="BI1036" s="217"/>
      <c r="BJ1036" s="94"/>
      <c r="BK1036" s="217"/>
    </row>
    <row r="1037" spans="57:63" x14ac:dyDescent="0.2">
      <c r="BE1037" s="94"/>
      <c r="BF1037" s="217"/>
      <c r="BG1037" s="94"/>
      <c r="BH1037" s="94"/>
      <c r="BI1037" s="217"/>
      <c r="BJ1037" s="94"/>
      <c r="BK1037" s="217"/>
    </row>
    <row r="1038" spans="57:63" x14ac:dyDescent="0.2">
      <c r="BE1038" s="94"/>
      <c r="BF1038" s="217"/>
      <c r="BG1038" s="94"/>
      <c r="BH1038" s="94"/>
      <c r="BI1038" s="217"/>
      <c r="BJ1038" s="94"/>
      <c r="BK1038" s="217"/>
    </row>
    <row r="1039" spans="57:63" x14ac:dyDescent="0.2">
      <c r="BE1039" s="94"/>
      <c r="BF1039" s="217"/>
      <c r="BG1039" s="94"/>
      <c r="BH1039" s="94"/>
      <c r="BI1039" s="217"/>
      <c r="BJ1039" s="94"/>
      <c r="BK1039" s="217"/>
    </row>
    <row r="1040" spans="57:63" x14ac:dyDescent="0.2">
      <c r="BE1040" s="94"/>
      <c r="BF1040" s="217"/>
      <c r="BG1040" s="94"/>
      <c r="BH1040" s="94"/>
      <c r="BI1040" s="217"/>
      <c r="BJ1040" s="94"/>
      <c r="BK1040" s="217"/>
    </row>
    <row r="1041" spans="57:63" x14ac:dyDescent="0.2">
      <c r="BE1041" s="94"/>
      <c r="BF1041" s="217"/>
      <c r="BG1041" s="94"/>
      <c r="BH1041" s="94"/>
      <c r="BI1041" s="217"/>
      <c r="BJ1041" s="94"/>
      <c r="BK1041" s="217"/>
    </row>
    <row r="1042" spans="57:63" x14ac:dyDescent="0.2">
      <c r="BE1042" s="94"/>
      <c r="BF1042" s="217"/>
      <c r="BG1042" s="94"/>
      <c r="BH1042" s="94"/>
      <c r="BI1042" s="217"/>
      <c r="BJ1042" s="94"/>
      <c r="BK1042" s="217"/>
    </row>
    <row r="1043" spans="57:63" x14ac:dyDescent="0.2">
      <c r="BE1043" s="94"/>
      <c r="BF1043" s="217"/>
      <c r="BG1043" s="94"/>
      <c r="BH1043" s="94"/>
      <c r="BI1043" s="217"/>
      <c r="BJ1043" s="94"/>
      <c r="BK1043" s="217"/>
    </row>
    <row r="1044" spans="57:63" x14ac:dyDescent="0.2">
      <c r="BE1044" s="94"/>
      <c r="BF1044" s="217"/>
      <c r="BG1044" s="94"/>
      <c r="BH1044" s="94"/>
      <c r="BI1044" s="217"/>
      <c r="BJ1044" s="94"/>
      <c r="BK1044" s="217"/>
    </row>
    <row r="1045" spans="57:63" x14ac:dyDescent="0.2">
      <c r="BE1045" s="94"/>
      <c r="BF1045" s="217"/>
      <c r="BG1045" s="94"/>
      <c r="BH1045" s="94"/>
      <c r="BI1045" s="217"/>
      <c r="BJ1045" s="94"/>
      <c r="BK1045" s="217"/>
    </row>
    <row r="1046" spans="57:63" x14ac:dyDescent="0.2">
      <c r="BE1046" s="94"/>
      <c r="BF1046" s="217"/>
      <c r="BG1046" s="94"/>
      <c r="BH1046" s="94"/>
      <c r="BI1046" s="217"/>
      <c r="BJ1046" s="94"/>
      <c r="BK1046" s="217"/>
    </row>
    <row r="1047" spans="57:63" x14ac:dyDescent="0.2">
      <c r="BE1047" s="94"/>
      <c r="BF1047" s="217"/>
      <c r="BG1047" s="94"/>
      <c r="BH1047" s="94"/>
      <c r="BI1047" s="217"/>
      <c r="BJ1047" s="94"/>
      <c r="BK1047" s="217"/>
    </row>
    <row r="1048" spans="57:63" x14ac:dyDescent="0.2">
      <c r="BE1048" s="94"/>
      <c r="BF1048" s="217"/>
      <c r="BG1048" s="94"/>
      <c r="BH1048" s="94"/>
      <c r="BI1048" s="217"/>
      <c r="BJ1048" s="94"/>
      <c r="BK1048" s="217"/>
    </row>
    <row r="1049" spans="57:63" x14ac:dyDescent="0.2">
      <c r="BE1049" s="94"/>
      <c r="BF1049" s="217"/>
      <c r="BG1049" s="94"/>
      <c r="BH1049" s="94"/>
      <c r="BI1049" s="217"/>
      <c r="BJ1049" s="94"/>
      <c r="BK1049" s="217"/>
    </row>
    <row r="1050" spans="57:63" x14ac:dyDescent="0.2">
      <c r="BE1050" s="94"/>
      <c r="BF1050" s="217"/>
      <c r="BG1050" s="94"/>
      <c r="BH1050" s="94"/>
      <c r="BI1050" s="217"/>
      <c r="BJ1050" s="94"/>
      <c r="BK1050" s="217"/>
    </row>
    <row r="1051" spans="57:63" x14ac:dyDescent="0.2">
      <c r="BE1051" s="94"/>
      <c r="BF1051" s="217"/>
      <c r="BG1051" s="94"/>
      <c r="BH1051" s="94"/>
      <c r="BI1051" s="217"/>
      <c r="BJ1051" s="94"/>
      <c r="BK1051" s="217"/>
    </row>
    <row r="1052" spans="57:63" x14ac:dyDescent="0.2">
      <c r="BE1052" s="94"/>
      <c r="BF1052" s="217"/>
      <c r="BG1052" s="94"/>
      <c r="BH1052" s="94"/>
      <c r="BI1052" s="217"/>
      <c r="BJ1052" s="94"/>
      <c r="BK1052" s="217"/>
    </row>
    <row r="1053" spans="57:63" x14ac:dyDescent="0.2">
      <c r="BE1053" s="94"/>
      <c r="BF1053" s="217"/>
      <c r="BG1053" s="94"/>
      <c r="BH1053" s="94"/>
      <c r="BI1053" s="217"/>
      <c r="BJ1053" s="94"/>
      <c r="BK1053" s="217"/>
    </row>
    <row r="1054" spans="57:63" x14ac:dyDescent="0.2">
      <c r="BE1054" s="94"/>
      <c r="BF1054" s="217"/>
      <c r="BG1054" s="94"/>
      <c r="BH1054" s="94"/>
      <c r="BI1054" s="217"/>
      <c r="BJ1054" s="94"/>
      <c r="BK1054" s="217"/>
    </row>
    <row r="1055" spans="57:63" x14ac:dyDescent="0.2">
      <c r="BE1055" s="94"/>
      <c r="BF1055" s="217"/>
      <c r="BG1055" s="94"/>
      <c r="BH1055" s="94"/>
      <c r="BI1055" s="217"/>
      <c r="BJ1055" s="94"/>
      <c r="BK1055" s="217"/>
    </row>
    <row r="1056" spans="57:63" x14ac:dyDescent="0.2">
      <c r="BE1056" s="94"/>
      <c r="BF1056" s="217"/>
      <c r="BG1056" s="94"/>
      <c r="BH1056" s="94"/>
      <c r="BI1056" s="217"/>
      <c r="BJ1056" s="94"/>
      <c r="BK1056" s="217"/>
    </row>
    <row r="1057" spans="57:63" x14ac:dyDescent="0.2">
      <c r="BE1057" s="94"/>
      <c r="BF1057" s="217"/>
      <c r="BG1057" s="94"/>
      <c r="BH1057" s="94"/>
      <c r="BI1057" s="217"/>
      <c r="BJ1057" s="94"/>
      <c r="BK1057" s="217"/>
    </row>
    <row r="1058" spans="57:63" x14ac:dyDescent="0.2">
      <c r="BE1058" s="94"/>
      <c r="BF1058" s="217"/>
      <c r="BG1058" s="94"/>
      <c r="BH1058" s="94"/>
      <c r="BI1058" s="217"/>
      <c r="BJ1058" s="94"/>
      <c r="BK1058" s="217"/>
    </row>
    <row r="1059" spans="57:63" x14ac:dyDescent="0.2">
      <c r="BE1059" s="94"/>
      <c r="BF1059" s="217"/>
      <c r="BG1059" s="94"/>
      <c r="BH1059" s="94"/>
      <c r="BI1059" s="217"/>
      <c r="BJ1059" s="94"/>
      <c r="BK1059" s="217"/>
    </row>
    <row r="1060" spans="57:63" x14ac:dyDescent="0.2">
      <c r="BE1060" s="94"/>
      <c r="BF1060" s="217"/>
      <c r="BG1060" s="94"/>
      <c r="BH1060" s="94"/>
      <c r="BI1060" s="217"/>
      <c r="BJ1060" s="94"/>
      <c r="BK1060" s="217"/>
    </row>
    <row r="1061" spans="57:63" x14ac:dyDescent="0.2">
      <c r="BE1061" s="94"/>
      <c r="BF1061" s="217"/>
      <c r="BG1061" s="94"/>
      <c r="BH1061" s="94"/>
      <c r="BI1061" s="217"/>
      <c r="BJ1061" s="94"/>
      <c r="BK1061" s="217"/>
    </row>
    <row r="1062" spans="57:63" x14ac:dyDescent="0.2">
      <c r="BE1062" s="94"/>
      <c r="BF1062" s="217"/>
      <c r="BG1062" s="94"/>
      <c r="BH1062" s="94"/>
      <c r="BI1062" s="217"/>
      <c r="BJ1062" s="94"/>
      <c r="BK1062" s="217"/>
    </row>
    <row r="1063" spans="57:63" x14ac:dyDescent="0.2">
      <c r="BE1063" s="94"/>
      <c r="BF1063" s="217"/>
      <c r="BG1063" s="94"/>
      <c r="BH1063" s="94"/>
      <c r="BI1063" s="217"/>
      <c r="BJ1063" s="94"/>
      <c r="BK1063" s="217"/>
    </row>
  </sheetData>
  <mergeCells count="7">
    <mergeCell ref="AZ1:BC1"/>
    <mergeCell ref="A1:U1"/>
    <mergeCell ref="AU1:AY1"/>
    <mergeCell ref="AS1:AT1"/>
    <mergeCell ref="AO1:AR1"/>
    <mergeCell ref="AJ1:AN1"/>
    <mergeCell ref="X1:AI1"/>
  </mergeCells>
  <phoneticPr fontId="26" type="noConversion"/>
  <pageMargins left="0.70866141732283472" right="0.70866141732283472" top="0.74803149606299213" bottom="0.74803149606299213" header="0.31496062992125984" footer="0.31496062992125984"/>
  <pageSetup paperSize="8" scale="6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Incorrect Value" error="You can only enter &quot;Pre-Budget&quot;, &quot;Budgeted&quot; or &quot;Non-Budgeted&quot; here. " prompt=" &quot;Pre-Budget&quot;, &quot;Budgeted&quot; or &quot;Non-Budgeted&quot; ">
          <x14:formula1>
            <xm:f>'Data Validation Source'!$A$1:$A$3</xm:f>
          </x14:formula1>
          <xm:sqref>M3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sheetPr>
  <dimension ref="A1:H56"/>
  <sheetViews>
    <sheetView zoomScale="89" zoomScaleNormal="89" workbookViewId="0">
      <pane ySplit="2" topLeftCell="A3" activePane="bottomLeft" state="frozen"/>
      <selection activeCell="B1" sqref="B1"/>
      <selection pane="bottomLeft" sqref="A1:F1"/>
    </sheetView>
  </sheetViews>
  <sheetFormatPr defaultColWidth="8.7109375" defaultRowHeight="15" x14ac:dyDescent="0.2"/>
  <cols>
    <col min="1" max="1" width="14.28515625" style="241" customWidth="1"/>
    <col min="2" max="2" width="16.5703125" style="241" customWidth="1"/>
    <col min="3" max="3" width="35.140625" style="144" customWidth="1"/>
    <col min="4" max="4" width="32.85546875" style="144" customWidth="1"/>
    <col min="5" max="5" width="36.5703125" style="144" customWidth="1"/>
    <col min="6" max="6" width="80.28515625" style="144" customWidth="1"/>
    <col min="7" max="7" width="14.5703125" style="241" customWidth="1"/>
    <col min="8" max="8" width="16.7109375" style="241" customWidth="1"/>
    <col min="9" max="16384" width="8.7109375" style="144"/>
  </cols>
  <sheetData>
    <row r="1" spans="1:8" ht="36.75" customHeight="1" x14ac:dyDescent="0.2">
      <c r="A1" s="402" t="s">
        <v>261</v>
      </c>
      <c r="B1" s="384"/>
      <c r="C1" s="384"/>
      <c r="D1" s="384"/>
      <c r="E1" s="384"/>
      <c r="F1" s="384"/>
      <c r="G1" s="276"/>
      <c r="H1" s="276"/>
    </row>
    <row r="2" spans="1:8" ht="30" x14ac:dyDescent="0.2">
      <c r="A2" s="240" t="s">
        <v>279</v>
      </c>
      <c r="B2" s="240" t="s">
        <v>280</v>
      </c>
      <c r="C2" s="237" t="s">
        <v>271</v>
      </c>
      <c r="D2" s="237" t="s">
        <v>272</v>
      </c>
      <c r="E2" s="237" t="s">
        <v>90</v>
      </c>
      <c r="F2" s="237" t="s">
        <v>101</v>
      </c>
      <c r="G2" s="240" t="s">
        <v>365</v>
      </c>
      <c r="H2" s="240" t="s">
        <v>338</v>
      </c>
    </row>
    <row r="3" spans="1:8" ht="73.5" customHeight="1" x14ac:dyDescent="0.2">
      <c r="A3" s="251" t="s">
        <v>281</v>
      </c>
      <c r="C3" s="144" t="s">
        <v>107</v>
      </c>
      <c r="D3" s="235" t="s">
        <v>273</v>
      </c>
      <c r="F3" s="144" t="s">
        <v>108</v>
      </c>
      <c r="G3" s="241">
        <v>1</v>
      </c>
    </row>
    <row r="4" spans="1:8" ht="45" customHeight="1" x14ac:dyDescent="0.2">
      <c r="B4" s="251" t="s">
        <v>296</v>
      </c>
      <c r="C4" s="144" t="s">
        <v>107</v>
      </c>
      <c r="D4" s="235" t="s">
        <v>273</v>
      </c>
      <c r="E4" s="144" t="s">
        <v>38</v>
      </c>
      <c r="F4" s="144" t="s">
        <v>109</v>
      </c>
      <c r="G4" s="251"/>
      <c r="H4" s="241">
        <v>1</v>
      </c>
    </row>
    <row r="5" spans="1:8" ht="45" customHeight="1" x14ac:dyDescent="0.2">
      <c r="B5" s="251" t="s">
        <v>297</v>
      </c>
      <c r="C5" s="144" t="s">
        <v>107</v>
      </c>
      <c r="D5" s="235" t="s">
        <v>273</v>
      </c>
      <c r="E5" s="144" t="s">
        <v>39</v>
      </c>
      <c r="F5" s="144" t="s">
        <v>110</v>
      </c>
      <c r="G5" s="251"/>
      <c r="H5" s="241">
        <v>2</v>
      </c>
    </row>
    <row r="6" spans="1:8" ht="45" customHeight="1" x14ac:dyDescent="0.2">
      <c r="A6" s="252"/>
      <c r="B6" s="251" t="s">
        <v>298</v>
      </c>
      <c r="C6" s="144" t="s">
        <v>107</v>
      </c>
      <c r="D6" s="235" t="s">
        <v>273</v>
      </c>
      <c r="E6" s="144" t="s">
        <v>41</v>
      </c>
      <c r="F6" s="238" t="s">
        <v>111</v>
      </c>
      <c r="G6" s="251"/>
      <c r="H6" s="252">
        <v>3</v>
      </c>
    </row>
    <row r="7" spans="1:8" ht="79.5" customHeight="1" x14ac:dyDescent="0.2">
      <c r="A7" s="251" t="s">
        <v>282</v>
      </c>
      <c r="C7" s="144" t="s">
        <v>116</v>
      </c>
      <c r="D7" s="144" t="s">
        <v>116</v>
      </c>
      <c r="F7" s="144" t="s">
        <v>117</v>
      </c>
      <c r="G7" s="241">
        <v>2</v>
      </c>
    </row>
    <row r="8" spans="1:8" ht="126" customHeight="1" x14ac:dyDescent="0.2">
      <c r="B8" s="251" t="s">
        <v>299</v>
      </c>
      <c r="C8" s="144" t="s">
        <v>116</v>
      </c>
      <c r="D8" s="144" t="s">
        <v>116</v>
      </c>
      <c r="E8" s="144" t="s">
        <v>77</v>
      </c>
      <c r="F8" s="144" t="s">
        <v>118</v>
      </c>
      <c r="G8" s="251"/>
      <c r="H8" s="241">
        <v>4</v>
      </c>
    </row>
    <row r="9" spans="1:8" ht="79.5" customHeight="1" x14ac:dyDescent="0.2">
      <c r="B9" s="251" t="s">
        <v>300</v>
      </c>
      <c r="C9" s="144" t="s">
        <v>116</v>
      </c>
      <c r="D9" s="144" t="s">
        <v>116</v>
      </c>
      <c r="E9" s="144" t="s">
        <v>48</v>
      </c>
      <c r="F9" s="144" t="s">
        <v>119</v>
      </c>
      <c r="G9" s="251"/>
      <c r="H9" s="241">
        <v>5</v>
      </c>
    </row>
    <row r="10" spans="1:8" ht="38.25" customHeight="1" x14ac:dyDescent="0.2">
      <c r="B10" s="251" t="s">
        <v>301</v>
      </c>
      <c r="C10" s="144" t="s">
        <v>116</v>
      </c>
      <c r="D10" s="144" t="s">
        <v>116</v>
      </c>
      <c r="E10" s="144" t="s">
        <v>120</v>
      </c>
      <c r="F10" s="144" t="s">
        <v>121</v>
      </c>
      <c r="G10" s="251"/>
      <c r="H10" s="241">
        <v>6</v>
      </c>
    </row>
    <row r="11" spans="1:8" ht="54.75" customHeight="1" x14ac:dyDescent="0.2">
      <c r="B11" s="251" t="s">
        <v>302</v>
      </c>
      <c r="C11" s="144" t="s">
        <v>116</v>
      </c>
      <c r="D11" s="144" t="s">
        <v>116</v>
      </c>
      <c r="E11" s="144" t="s">
        <v>122</v>
      </c>
      <c r="F11" s="144" t="s">
        <v>123</v>
      </c>
      <c r="G11" s="251"/>
      <c r="H11" s="241">
        <v>7</v>
      </c>
    </row>
    <row r="12" spans="1:8" ht="36.75" customHeight="1" x14ac:dyDescent="0.2">
      <c r="A12" s="251" t="s">
        <v>283</v>
      </c>
      <c r="B12" s="251" t="s">
        <v>303</v>
      </c>
      <c r="C12" s="235" t="s">
        <v>141</v>
      </c>
      <c r="D12" s="235" t="s">
        <v>93</v>
      </c>
      <c r="E12" s="235" t="s">
        <v>141</v>
      </c>
      <c r="F12" s="242" t="s">
        <v>278</v>
      </c>
      <c r="G12" s="251">
        <v>3</v>
      </c>
      <c r="H12" s="253">
        <v>8</v>
      </c>
    </row>
    <row r="13" spans="1:8" ht="40.5" customHeight="1" x14ac:dyDescent="0.2">
      <c r="A13" s="251" t="s">
        <v>284</v>
      </c>
      <c r="C13" s="144" t="s">
        <v>92</v>
      </c>
      <c r="D13" s="144" t="s">
        <v>92</v>
      </c>
      <c r="F13" s="144" t="s">
        <v>124</v>
      </c>
      <c r="G13" s="241">
        <v>4</v>
      </c>
    </row>
    <row r="14" spans="1:8" ht="104.25" customHeight="1" x14ac:dyDescent="0.2">
      <c r="B14" s="251" t="s">
        <v>304</v>
      </c>
      <c r="C14" s="144" t="s">
        <v>92</v>
      </c>
      <c r="D14" s="144" t="s">
        <v>92</v>
      </c>
      <c r="E14" s="144" t="s">
        <v>50</v>
      </c>
      <c r="F14" s="144" t="s">
        <v>125</v>
      </c>
      <c r="G14" s="251"/>
      <c r="H14" s="241">
        <v>9</v>
      </c>
    </row>
    <row r="15" spans="1:8" ht="78" customHeight="1" x14ac:dyDescent="0.2">
      <c r="B15" s="251" t="s">
        <v>305</v>
      </c>
      <c r="C15" s="144" t="s">
        <v>92</v>
      </c>
      <c r="D15" s="144" t="s">
        <v>92</v>
      </c>
      <c r="E15" s="144" t="s">
        <v>51</v>
      </c>
      <c r="F15" s="144" t="s">
        <v>126</v>
      </c>
      <c r="G15" s="251" t="s">
        <v>305</v>
      </c>
      <c r="H15" s="241">
        <v>10</v>
      </c>
    </row>
    <row r="16" spans="1:8" ht="43.5" customHeight="1" x14ac:dyDescent="0.2">
      <c r="B16" s="251" t="s">
        <v>306</v>
      </c>
      <c r="C16" s="144" t="s">
        <v>92</v>
      </c>
      <c r="D16" s="144" t="s">
        <v>92</v>
      </c>
      <c r="E16" s="144" t="s">
        <v>52</v>
      </c>
      <c r="F16" s="144" t="s">
        <v>127</v>
      </c>
      <c r="H16" s="241">
        <v>11</v>
      </c>
    </row>
    <row r="17" spans="1:8" ht="45" x14ac:dyDescent="0.2">
      <c r="B17" s="251" t="s">
        <v>307</v>
      </c>
      <c r="C17" s="144" t="s">
        <v>92</v>
      </c>
      <c r="D17" s="144" t="s">
        <v>92</v>
      </c>
      <c r="E17" s="144" t="s">
        <v>128</v>
      </c>
      <c r="F17" s="144" t="s">
        <v>129</v>
      </c>
      <c r="H17" s="241">
        <v>12</v>
      </c>
    </row>
    <row r="18" spans="1:8" ht="69" customHeight="1" x14ac:dyDescent="0.2">
      <c r="A18" s="251" t="s">
        <v>285</v>
      </c>
      <c r="C18" s="144" t="s">
        <v>130</v>
      </c>
      <c r="D18" s="144" t="s">
        <v>130</v>
      </c>
      <c r="F18" s="144" t="s">
        <v>131</v>
      </c>
      <c r="G18" s="241">
        <v>5</v>
      </c>
    </row>
    <row r="19" spans="1:8" ht="138.75" customHeight="1" x14ac:dyDescent="0.2">
      <c r="B19" s="251" t="s">
        <v>308</v>
      </c>
      <c r="C19" s="144" t="s">
        <v>130</v>
      </c>
      <c r="D19" s="144" t="s">
        <v>130</v>
      </c>
      <c r="E19" s="144" t="s">
        <v>53</v>
      </c>
      <c r="F19" s="144" t="s">
        <v>132</v>
      </c>
      <c r="H19" s="241">
        <v>13</v>
      </c>
    </row>
    <row r="20" spans="1:8" ht="54.75" customHeight="1" x14ac:dyDescent="0.2">
      <c r="B20" s="251" t="s">
        <v>309</v>
      </c>
      <c r="C20" s="144" t="s">
        <v>130</v>
      </c>
      <c r="D20" s="144" t="s">
        <v>130</v>
      </c>
      <c r="E20" s="144" t="s">
        <v>54</v>
      </c>
      <c r="F20" s="144" t="s">
        <v>133</v>
      </c>
      <c r="H20" s="241">
        <v>14</v>
      </c>
    </row>
    <row r="21" spans="1:8" ht="53.25" customHeight="1" x14ac:dyDescent="0.2">
      <c r="A21" s="251" t="s">
        <v>286</v>
      </c>
      <c r="C21" s="144" t="s">
        <v>134</v>
      </c>
      <c r="D21" s="144" t="s">
        <v>134</v>
      </c>
      <c r="F21" s="144" t="s">
        <v>135</v>
      </c>
      <c r="G21" s="241">
        <v>6</v>
      </c>
    </row>
    <row r="22" spans="1:8" ht="102" customHeight="1" x14ac:dyDescent="0.2">
      <c r="B22" s="251" t="s">
        <v>310</v>
      </c>
      <c r="C22" s="144" t="s">
        <v>134</v>
      </c>
      <c r="D22" s="144" t="s">
        <v>134</v>
      </c>
      <c r="E22" s="144" t="s">
        <v>136</v>
      </c>
      <c r="F22" s="144" t="s">
        <v>137</v>
      </c>
      <c r="H22" s="241">
        <v>15</v>
      </c>
    </row>
    <row r="23" spans="1:8" ht="49.5" customHeight="1" x14ac:dyDescent="0.2">
      <c r="B23" s="251" t="s">
        <v>311</v>
      </c>
      <c r="C23" s="144" t="s">
        <v>134</v>
      </c>
      <c r="D23" s="144" t="s">
        <v>134</v>
      </c>
      <c r="E23" s="144" t="s">
        <v>138</v>
      </c>
      <c r="F23" s="144" t="s">
        <v>139</v>
      </c>
      <c r="H23" s="241">
        <v>16</v>
      </c>
    </row>
    <row r="24" spans="1:8" ht="29.25" customHeight="1" x14ac:dyDescent="0.2">
      <c r="B24" s="251" t="s">
        <v>312</v>
      </c>
      <c r="C24" s="144" t="s">
        <v>134</v>
      </c>
      <c r="D24" s="144" t="s">
        <v>134</v>
      </c>
      <c r="E24" s="144" t="s">
        <v>55</v>
      </c>
      <c r="F24" s="144" t="s">
        <v>140</v>
      </c>
      <c r="H24" s="241">
        <v>17</v>
      </c>
    </row>
    <row r="25" spans="1:8" ht="45" customHeight="1" x14ac:dyDescent="0.2">
      <c r="A25" s="251" t="s">
        <v>287</v>
      </c>
      <c r="B25" s="251" t="s">
        <v>313</v>
      </c>
      <c r="C25" s="235" t="s">
        <v>270</v>
      </c>
      <c r="D25" s="235" t="s">
        <v>23</v>
      </c>
      <c r="E25" s="144" t="s">
        <v>142</v>
      </c>
      <c r="F25" s="144" t="s">
        <v>143</v>
      </c>
      <c r="G25" s="241">
        <v>7</v>
      </c>
      <c r="H25" s="241">
        <v>18</v>
      </c>
    </row>
    <row r="26" spans="1:8" ht="41.25" customHeight="1" x14ac:dyDescent="0.2">
      <c r="A26" s="251" t="s">
        <v>288</v>
      </c>
      <c r="C26" s="144" t="s">
        <v>155</v>
      </c>
      <c r="D26" s="144" t="s">
        <v>155</v>
      </c>
      <c r="F26" s="144" t="s">
        <v>156</v>
      </c>
      <c r="G26" s="241">
        <v>8</v>
      </c>
    </row>
    <row r="27" spans="1:8" ht="62.25" customHeight="1" x14ac:dyDescent="0.2">
      <c r="B27" s="251" t="s">
        <v>314</v>
      </c>
      <c r="C27" s="144" t="s">
        <v>155</v>
      </c>
      <c r="D27" s="144" t="s">
        <v>155</v>
      </c>
      <c r="E27" s="144" t="s">
        <v>63</v>
      </c>
      <c r="F27" s="144" t="s">
        <v>157</v>
      </c>
      <c r="H27" s="241">
        <v>19</v>
      </c>
    </row>
    <row r="28" spans="1:8" ht="85.5" customHeight="1" x14ac:dyDescent="0.2">
      <c r="B28" s="251" t="s">
        <v>315</v>
      </c>
      <c r="C28" s="144" t="s">
        <v>155</v>
      </c>
      <c r="D28" s="144" t="s">
        <v>155</v>
      </c>
      <c r="E28" s="144" t="s">
        <v>64</v>
      </c>
      <c r="F28" s="144" t="s">
        <v>158</v>
      </c>
      <c r="H28" s="241">
        <v>20</v>
      </c>
    </row>
    <row r="29" spans="1:8" ht="62.25" customHeight="1" x14ac:dyDescent="0.2">
      <c r="A29" s="251" t="s">
        <v>289</v>
      </c>
      <c r="C29" s="144" t="s">
        <v>94</v>
      </c>
      <c r="D29" s="144" t="s">
        <v>94</v>
      </c>
      <c r="F29" s="144" t="s">
        <v>159</v>
      </c>
      <c r="G29" s="241">
        <v>9</v>
      </c>
    </row>
    <row r="30" spans="1:8" ht="102.75" customHeight="1" x14ac:dyDescent="0.2">
      <c r="B30" s="251" t="s">
        <v>316</v>
      </c>
      <c r="C30" s="144" t="s">
        <v>94</v>
      </c>
      <c r="D30" s="144" t="s">
        <v>94</v>
      </c>
      <c r="E30" s="144" t="s">
        <v>65</v>
      </c>
      <c r="F30" s="144" t="s">
        <v>160</v>
      </c>
      <c r="H30" s="241">
        <v>21</v>
      </c>
    </row>
    <row r="31" spans="1:8" ht="90" customHeight="1" x14ac:dyDescent="0.2">
      <c r="B31" s="251" t="s">
        <v>317</v>
      </c>
      <c r="C31" s="144" t="s">
        <v>94</v>
      </c>
      <c r="D31" s="144" t="s">
        <v>94</v>
      </c>
      <c r="E31" s="144" t="s">
        <v>66</v>
      </c>
      <c r="F31" s="144" t="s">
        <v>161</v>
      </c>
      <c r="H31" s="241">
        <v>22</v>
      </c>
    </row>
    <row r="32" spans="1:8" ht="101.25" customHeight="1" x14ac:dyDescent="0.2">
      <c r="B32" s="251" t="s">
        <v>318</v>
      </c>
      <c r="C32" s="144" t="s">
        <v>94</v>
      </c>
      <c r="D32" s="144" t="s">
        <v>94</v>
      </c>
      <c r="E32" s="144" t="s">
        <v>162</v>
      </c>
      <c r="F32" s="144" t="s">
        <v>163</v>
      </c>
      <c r="H32" s="241">
        <v>23</v>
      </c>
    </row>
    <row r="33" spans="1:8" ht="36.75" customHeight="1" x14ac:dyDescent="0.2">
      <c r="A33" s="251" t="s">
        <v>290</v>
      </c>
      <c r="C33" s="144" t="s">
        <v>112</v>
      </c>
      <c r="D33" s="144" t="s">
        <v>112</v>
      </c>
      <c r="F33" s="144" t="s">
        <v>113</v>
      </c>
      <c r="G33" s="241">
        <v>10</v>
      </c>
    </row>
    <row r="34" spans="1:8" ht="43.5" customHeight="1" x14ac:dyDescent="0.2">
      <c r="B34" s="251" t="s">
        <v>319</v>
      </c>
      <c r="C34" s="144" t="s">
        <v>112</v>
      </c>
      <c r="D34" s="144" t="s">
        <v>112</v>
      </c>
      <c r="E34" s="144" t="s">
        <v>43</v>
      </c>
      <c r="F34" s="144" t="s">
        <v>114</v>
      </c>
      <c r="H34" s="241">
        <v>24</v>
      </c>
    </row>
    <row r="35" spans="1:8" ht="48" customHeight="1" x14ac:dyDescent="0.2">
      <c r="B35" s="251" t="s">
        <v>320</v>
      </c>
      <c r="C35" s="144" t="s">
        <v>112</v>
      </c>
      <c r="D35" s="144" t="s">
        <v>112</v>
      </c>
      <c r="E35" s="144" t="s">
        <v>45</v>
      </c>
      <c r="F35" s="144" t="s">
        <v>115</v>
      </c>
      <c r="H35" s="241">
        <v>25</v>
      </c>
    </row>
    <row r="36" spans="1:8" ht="108" customHeight="1" x14ac:dyDescent="0.2">
      <c r="A36" s="251" t="s">
        <v>291</v>
      </c>
      <c r="C36" s="144" t="s">
        <v>75</v>
      </c>
      <c r="D36" s="235" t="s">
        <v>274</v>
      </c>
      <c r="F36" s="144" t="s">
        <v>146</v>
      </c>
      <c r="G36" s="241">
        <v>11</v>
      </c>
    </row>
    <row r="37" spans="1:8" ht="74.25" customHeight="1" x14ac:dyDescent="0.2">
      <c r="B37" s="251" t="s">
        <v>321</v>
      </c>
      <c r="C37" s="144" t="s">
        <v>75</v>
      </c>
      <c r="D37" s="235" t="s">
        <v>274</v>
      </c>
      <c r="E37" s="144" t="s">
        <v>147</v>
      </c>
      <c r="F37" s="144" t="s">
        <v>148</v>
      </c>
      <c r="H37" s="241">
        <v>26</v>
      </c>
    </row>
    <row r="38" spans="1:8" ht="45.75" customHeight="1" x14ac:dyDescent="0.2">
      <c r="B38" s="251" t="s">
        <v>322</v>
      </c>
      <c r="C38" s="144" t="s">
        <v>75</v>
      </c>
      <c r="D38" s="235" t="s">
        <v>274</v>
      </c>
      <c r="E38" s="144" t="s">
        <v>56</v>
      </c>
      <c r="F38" s="144" t="s">
        <v>149</v>
      </c>
      <c r="H38" s="241">
        <v>27</v>
      </c>
    </row>
    <row r="39" spans="1:8" ht="47.25" customHeight="1" x14ac:dyDescent="0.2">
      <c r="B39" s="251" t="s">
        <v>323</v>
      </c>
      <c r="C39" s="144" t="s">
        <v>75</v>
      </c>
      <c r="D39" s="235" t="s">
        <v>274</v>
      </c>
      <c r="E39" s="144" t="s">
        <v>57</v>
      </c>
      <c r="F39" s="144" t="s">
        <v>150</v>
      </c>
      <c r="H39" s="241">
        <v>28</v>
      </c>
    </row>
    <row r="40" spans="1:8" ht="42" customHeight="1" x14ac:dyDescent="0.2">
      <c r="B40" s="251" t="s">
        <v>324</v>
      </c>
      <c r="C40" s="144" t="s">
        <v>75</v>
      </c>
      <c r="D40" s="235" t="s">
        <v>274</v>
      </c>
      <c r="E40" s="144" t="s">
        <v>58</v>
      </c>
      <c r="F40" s="144" t="s">
        <v>151</v>
      </c>
      <c r="H40" s="241">
        <v>29</v>
      </c>
    </row>
    <row r="41" spans="1:8" ht="72" customHeight="1" x14ac:dyDescent="0.2">
      <c r="B41" s="251" t="s">
        <v>325</v>
      </c>
      <c r="C41" s="144" t="s">
        <v>75</v>
      </c>
      <c r="D41" s="235" t="s">
        <v>274</v>
      </c>
      <c r="E41" s="144" t="s">
        <v>59</v>
      </c>
      <c r="F41" s="144" t="s">
        <v>152</v>
      </c>
      <c r="H41" s="241">
        <v>30</v>
      </c>
    </row>
    <row r="42" spans="1:8" ht="48.75" customHeight="1" x14ac:dyDescent="0.2">
      <c r="B42" s="251" t="s">
        <v>326</v>
      </c>
      <c r="C42" s="144" t="s">
        <v>75</v>
      </c>
      <c r="D42" s="235" t="s">
        <v>274</v>
      </c>
      <c r="E42" s="144" t="s">
        <v>61</v>
      </c>
      <c r="F42" s="144" t="s">
        <v>153</v>
      </c>
      <c r="H42" s="241">
        <v>31</v>
      </c>
    </row>
    <row r="43" spans="1:8" ht="43.5" customHeight="1" x14ac:dyDescent="0.2">
      <c r="B43" s="251" t="s">
        <v>327</v>
      </c>
      <c r="C43" s="144" t="s">
        <v>75</v>
      </c>
      <c r="D43" s="235" t="s">
        <v>274</v>
      </c>
      <c r="E43" s="144" t="s">
        <v>62</v>
      </c>
      <c r="F43" s="144" t="s">
        <v>154</v>
      </c>
      <c r="H43" s="241">
        <v>32</v>
      </c>
    </row>
    <row r="44" spans="1:8" ht="38.25" customHeight="1" x14ac:dyDescent="0.2">
      <c r="A44" s="251" t="s">
        <v>292</v>
      </c>
      <c r="B44" s="251" t="s">
        <v>328</v>
      </c>
      <c r="C44" s="144" t="s">
        <v>34</v>
      </c>
      <c r="D44" s="235" t="s">
        <v>275</v>
      </c>
      <c r="E44" s="144" t="s">
        <v>34</v>
      </c>
      <c r="F44" s="144" t="s">
        <v>102</v>
      </c>
      <c r="G44" s="241">
        <v>12</v>
      </c>
      <c r="H44" s="241">
        <v>33</v>
      </c>
    </row>
    <row r="45" spans="1:8" ht="71.25" customHeight="1" x14ac:dyDescent="0.2">
      <c r="A45" s="251" t="s">
        <v>293</v>
      </c>
      <c r="C45" s="144" t="s">
        <v>72</v>
      </c>
      <c r="D45" s="235" t="s">
        <v>275</v>
      </c>
      <c r="F45" s="144" t="s">
        <v>103</v>
      </c>
      <c r="G45" s="241">
        <v>13</v>
      </c>
    </row>
    <row r="46" spans="1:8" ht="59.25" customHeight="1" x14ac:dyDescent="0.2">
      <c r="B46" s="251" t="s">
        <v>329</v>
      </c>
      <c r="C46" s="144" t="s">
        <v>72</v>
      </c>
      <c r="D46" s="235" t="s">
        <v>275</v>
      </c>
      <c r="E46" s="144" t="s">
        <v>35</v>
      </c>
      <c r="F46" s="144" t="s">
        <v>104</v>
      </c>
      <c r="H46" s="241">
        <v>34</v>
      </c>
    </row>
    <row r="47" spans="1:8" ht="38.25" customHeight="1" x14ac:dyDescent="0.2">
      <c r="B47" s="251" t="s">
        <v>330</v>
      </c>
      <c r="C47" s="144" t="s">
        <v>72</v>
      </c>
      <c r="D47" s="235" t="s">
        <v>275</v>
      </c>
      <c r="E47" s="144" t="s">
        <v>36</v>
      </c>
      <c r="F47" s="144" t="s">
        <v>105</v>
      </c>
      <c r="H47" s="241">
        <v>35</v>
      </c>
    </row>
    <row r="48" spans="1:8" ht="55.5" customHeight="1" x14ac:dyDescent="0.2">
      <c r="B48" s="251" t="s">
        <v>331</v>
      </c>
      <c r="C48" s="144" t="s">
        <v>72</v>
      </c>
      <c r="D48" s="235" t="s">
        <v>275</v>
      </c>
      <c r="E48" s="144" t="s">
        <v>37</v>
      </c>
      <c r="F48" s="144" t="s">
        <v>106</v>
      </c>
      <c r="H48" s="241">
        <v>36</v>
      </c>
    </row>
    <row r="49" spans="1:8" ht="44.25" customHeight="1" x14ac:dyDescent="0.2">
      <c r="A49" s="251" t="s">
        <v>294</v>
      </c>
      <c r="B49" s="251" t="s">
        <v>332</v>
      </c>
      <c r="C49" s="235" t="s">
        <v>144</v>
      </c>
      <c r="D49" s="235" t="s">
        <v>275</v>
      </c>
      <c r="E49" s="144" t="s">
        <v>144</v>
      </c>
      <c r="F49" s="144" t="s">
        <v>145</v>
      </c>
      <c r="G49" s="241">
        <v>14</v>
      </c>
      <c r="H49" s="241">
        <v>37</v>
      </c>
    </row>
    <row r="50" spans="1:8" ht="40.5" customHeight="1" x14ac:dyDescent="0.2">
      <c r="A50" s="251" t="s">
        <v>295</v>
      </c>
      <c r="C50" s="144" t="s">
        <v>76</v>
      </c>
      <c r="D50" s="235" t="s">
        <v>275</v>
      </c>
      <c r="F50" s="144" t="s">
        <v>164</v>
      </c>
      <c r="G50" s="241">
        <v>15</v>
      </c>
    </row>
    <row r="51" spans="1:8" ht="44.25" customHeight="1" x14ac:dyDescent="0.2">
      <c r="B51" s="251" t="s">
        <v>333</v>
      </c>
      <c r="C51" s="144" t="s">
        <v>76</v>
      </c>
      <c r="D51" s="235" t="s">
        <v>275</v>
      </c>
      <c r="E51" s="144" t="s">
        <v>67</v>
      </c>
      <c r="F51" s="144" t="s">
        <v>165</v>
      </c>
      <c r="H51" s="241">
        <v>38</v>
      </c>
    </row>
    <row r="52" spans="1:8" ht="44.25" customHeight="1" x14ac:dyDescent="0.2">
      <c r="B52" s="251" t="s">
        <v>334</v>
      </c>
      <c r="C52" s="144" t="s">
        <v>76</v>
      </c>
      <c r="D52" s="235" t="s">
        <v>275</v>
      </c>
      <c r="E52" s="144" t="s">
        <v>166</v>
      </c>
      <c r="F52" s="144" t="s">
        <v>167</v>
      </c>
      <c r="H52" s="241">
        <v>39</v>
      </c>
    </row>
    <row r="53" spans="1:8" ht="43.5" customHeight="1" x14ac:dyDescent="0.2">
      <c r="B53" s="251" t="s">
        <v>335</v>
      </c>
      <c r="C53" s="144" t="s">
        <v>76</v>
      </c>
      <c r="D53" s="235" t="s">
        <v>275</v>
      </c>
      <c r="E53" s="144" t="s">
        <v>68</v>
      </c>
      <c r="F53" s="144" t="s">
        <v>168</v>
      </c>
      <c r="H53" s="241">
        <v>40</v>
      </c>
    </row>
    <row r="54" spans="1:8" ht="45" customHeight="1" x14ac:dyDescent="0.2">
      <c r="B54" s="251" t="s">
        <v>336</v>
      </c>
      <c r="C54" s="144" t="s">
        <v>76</v>
      </c>
      <c r="D54" s="235" t="s">
        <v>275</v>
      </c>
      <c r="E54" s="144" t="s">
        <v>69</v>
      </c>
      <c r="F54" s="144" t="s">
        <v>169</v>
      </c>
      <c r="H54" s="241">
        <v>41</v>
      </c>
    </row>
    <row r="56" spans="1:8" x14ac:dyDescent="0.2">
      <c r="E56" s="236"/>
    </row>
  </sheetData>
  <autoFilter ref="A1:H54"/>
  <mergeCells count="1">
    <mergeCell ref="A1:F1"/>
  </mergeCells>
  <pageMargins left="0.70866141732283472" right="0.70866141732283472" top="0.74803149606299213" bottom="0.74803149606299213" header="0.31496062992125984" footer="0.31496062992125984"/>
  <pageSetup scale="65"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sheetPr>
  <dimension ref="A1:L12"/>
  <sheetViews>
    <sheetView showGridLines="0" zoomScale="80" zoomScaleNormal="80" workbookViewId="0">
      <selection sqref="A1:C1"/>
    </sheetView>
  </sheetViews>
  <sheetFormatPr defaultColWidth="165.42578125" defaultRowHeight="15" x14ac:dyDescent="0.2"/>
  <cols>
    <col min="1" max="1" width="14.28515625" style="19" customWidth="1"/>
    <col min="2" max="2" width="46.42578125" style="19" bestFit="1" customWidth="1"/>
    <col min="3" max="3" width="76" style="19" customWidth="1"/>
    <col min="4" max="4" width="15.5703125" style="269" customWidth="1"/>
    <col min="5" max="16384" width="165.42578125" style="19"/>
  </cols>
  <sheetData>
    <row r="1" spans="1:12" ht="29.25" customHeight="1" x14ac:dyDescent="0.2">
      <c r="A1" s="403" t="s">
        <v>262</v>
      </c>
      <c r="B1" s="384"/>
      <c r="C1" s="384"/>
      <c r="D1" s="275"/>
    </row>
    <row r="2" spans="1:12" ht="30" x14ac:dyDescent="0.2">
      <c r="A2" s="207" t="s">
        <v>98</v>
      </c>
      <c r="B2" s="207" t="s">
        <v>32</v>
      </c>
      <c r="C2" s="207" t="s">
        <v>170</v>
      </c>
      <c r="D2" s="268" t="s">
        <v>340</v>
      </c>
    </row>
    <row r="3" spans="1:12" s="209" customFormat="1" ht="29.25" customHeight="1" x14ac:dyDescent="0.2">
      <c r="A3" s="270" t="s">
        <v>342</v>
      </c>
      <c r="B3" s="208" t="s">
        <v>78</v>
      </c>
      <c r="C3" s="208" t="s">
        <v>174</v>
      </c>
      <c r="D3" s="269">
        <v>1</v>
      </c>
    </row>
    <row r="4" spans="1:12" ht="44.25" customHeight="1" x14ac:dyDescent="0.2">
      <c r="A4" s="270" t="s">
        <v>343</v>
      </c>
      <c r="B4" s="291" t="s">
        <v>368</v>
      </c>
      <c r="C4" s="291" t="s">
        <v>369</v>
      </c>
      <c r="D4" s="269">
        <v>2</v>
      </c>
    </row>
    <row r="5" spans="1:12" ht="45.75" customHeight="1" x14ac:dyDescent="0.2">
      <c r="A5" s="270" t="s">
        <v>344</v>
      </c>
      <c r="B5" s="208" t="s">
        <v>40</v>
      </c>
      <c r="C5" s="208" t="s">
        <v>173</v>
      </c>
      <c r="D5" s="269">
        <v>3</v>
      </c>
    </row>
    <row r="6" spans="1:12" ht="44.25" customHeight="1" x14ac:dyDescent="0.2">
      <c r="A6" s="270" t="s">
        <v>345</v>
      </c>
      <c r="B6" s="208" t="s">
        <v>44</v>
      </c>
      <c r="C6" s="291" t="s">
        <v>370</v>
      </c>
      <c r="D6" s="269">
        <v>4</v>
      </c>
    </row>
    <row r="7" spans="1:12" ht="47.25" customHeight="1" x14ac:dyDescent="0.2">
      <c r="A7" s="270" t="s">
        <v>346</v>
      </c>
      <c r="B7" s="208" t="s">
        <v>46</v>
      </c>
      <c r="C7" s="291" t="s">
        <v>371</v>
      </c>
      <c r="D7" s="269">
        <v>5</v>
      </c>
    </row>
    <row r="8" spans="1:12" ht="53.25" customHeight="1" x14ac:dyDescent="0.2">
      <c r="A8" s="270" t="s">
        <v>347</v>
      </c>
      <c r="B8" s="208" t="s">
        <v>42</v>
      </c>
      <c r="C8" s="291" t="s">
        <v>372</v>
      </c>
      <c r="D8" s="269">
        <v>6</v>
      </c>
      <c r="K8" s="247"/>
      <c r="L8" s="247"/>
    </row>
    <row r="9" spans="1:12" ht="48.75" customHeight="1" x14ac:dyDescent="0.2">
      <c r="A9" s="270" t="s">
        <v>348</v>
      </c>
      <c r="B9" s="208" t="s">
        <v>47</v>
      </c>
      <c r="C9" s="291" t="s">
        <v>373</v>
      </c>
      <c r="D9" s="269">
        <v>7</v>
      </c>
    </row>
    <row r="10" spans="1:12" ht="44.25" customHeight="1" x14ac:dyDescent="0.2">
      <c r="A10" s="270" t="s">
        <v>349</v>
      </c>
      <c r="B10" s="208" t="s">
        <v>171</v>
      </c>
      <c r="C10" s="208" t="s">
        <v>172</v>
      </c>
      <c r="D10" s="269">
        <v>8</v>
      </c>
    </row>
    <row r="11" spans="1:12" ht="75.75" customHeight="1" x14ac:dyDescent="0.2">
      <c r="A11" s="270" t="s">
        <v>350</v>
      </c>
      <c r="B11" s="208" t="s">
        <v>49</v>
      </c>
      <c r="C11" s="291" t="s">
        <v>374</v>
      </c>
      <c r="D11" s="269">
        <v>9</v>
      </c>
    </row>
    <row r="12" spans="1:12" ht="45" x14ac:dyDescent="0.2">
      <c r="A12" s="270" t="s">
        <v>351</v>
      </c>
      <c r="B12" s="210" t="s">
        <v>205</v>
      </c>
      <c r="C12" s="292" t="s">
        <v>375</v>
      </c>
      <c r="D12" s="269">
        <v>10</v>
      </c>
    </row>
  </sheetData>
  <autoFilter ref="B2:C12"/>
  <mergeCells count="1">
    <mergeCell ref="A1:C1"/>
  </mergeCells>
  <pageMargins left="0.70866141732283472" right="0.70866141732283472" top="0.74803149606299213" bottom="0.74803149606299213" header="0.31496062992125984" footer="0.31496062992125984"/>
  <pageSetup paperSize="9" scale="85" orientation="landscape" horizontalDpi="4294967293"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sheetPr>
  <dimension ref="A1:C18"/>
  <sheetViews>
    <sheetView zoomScale="90" zoomScaleNormal="90" workbookViewId="0">
      <pane ySplit="2" topLeftCell="A3" activePane="bottomLeft" state="frozen"/>
      <selection pane="bottomLeft" sqref="A1:B1"/>
    </sheetView>
  </sheetViews>
  <sheetFormatPr defaultColWidth="8.7109375" defaultRowHeight="15" x14ac:dyDescent="0.2"/>
  <cols>
    <col min="1" max="1" width="15.140625" style="144" customWidth="1"/>
    <col min="2" max="2" width="77" style="144" customWidth="1"/>
    <col min="3" max="3" width="25.42578125" style="287" customWidth="1"/>
    <col min="4" max="16384" width="8.7109375" style="144"/>
  </cols>
  <sheetData>
    <row r="1" spans="1:3" ht="24.95" customHeight="1" x14ac:dyDescent="0.2">
      <c r="A1" s="404" t="s">
        <v>367</v>
      </c>
      <c r="B1" s="405"/>
      <c r="C1" s="294"/>
    </row>
    <row r="2" spans="1:3" ht="30" x14ac:dyDescent="0.2">
      <c r="A2" s="213" t="s">
        <v>31</v>
      </c>
      <c r="B2" s="213" t="s">
        <v>33</v>
      </c>
      <c r="C2" s="288" t="s">
        <v>341</v>
      </c>
    </row>
    <row r="3" spans="1:3" x14ac:dyDescent="0.2">
      <c r="A3" s="273" t="s">
        <v>352</v>
      </c>
      <c r="B3" s="212" t="s">
        <v>176</v>
      </c>
      <c r="C3" s="287">
        <v>1</v>
      </c>
    </row>
    <row r="4" spans="1:3" x14ac:dyDescent="0.2">
      <c r="A4" s="273" t="s">
        <v>353</v>
      </c>
      <c r="B4" s="293" t="s">
        <v>386</v>
      </c>
      <c r="C4" s="287">
        <v>2</v>
      </c>
    </row>
    <row r="5" spans="1:3" x14ac:dyDescent="0.2">
      <c r="A5" s="273" t="s">
        <v>354</v>
      </c>
      <c r="B5" s="293" t="s">
        <v>376</v>
      </c>
      <c r="C5" s="287">
        <v>3</v>
      </c>
    </row>
    <row r="6" spans="1:3" x14ac:dyDescent="0.2">
      <c r="A6" s="273" t="s">
        <v>355</v>
      </c>
      <c r="B6" s="293" t="s">
        <v>377</v>
      </c>
      <c r="C6" s="287">
        <v>4</v>
      </c>
    </row>
    <row r="7" spans="1:3" x14ac:dyDescent="0.2">
      <c r="A7" s="293" t="s">
        <v>356</v>
      </c>
      <c r="B7" s="303" t="s">
        <v>378</v>
      </c>
      <c r="C7" s="287">
        <v>5</v>
      </c>
    </row>
    <row r="8" spans="1:3" x14ac:dyDescent="0.2">
      <c r="A8" s="293" t="s">
        <v>357</v>
      </c>
      <c r="B8" s="303" t="s">
        <v>379</v>
      </c>
      <c r="C8" s="287">
        <v>6</v>
      </c>
    </row>
    <row r="9" spans="1:3" x14ac:dyDescent="0.2">
      <c r="A9" s="273" t="s">
        <v>358</v>
      </c>
      <c r="B9" s="293" t="s">
        <v>380</v>
      </c>
      <c r="C9" s="287">
        <v>7</v>
      </c>
    </row>
    <row r="10" spans="1:3" x14ac:dyDescent="0.2">
      <c r="A10" s="293" t="s">
        <v>359</v>
      </c>
      <c r="B10" s="211" t="s">
        <v>60</v>
      </c>
      <c r="C10" s="287">
        <v>8</v>
      </c>
    </row>
    <row r="11" spans="1:3" x14ac:dyDescent="0.2">
      <c r="A11" s="293" t="s">
        <v>360</v>
      </c>
      <c r="B11" s="293" t="s">
        <v>381</v>
      </c>
      <c r="C11" s="287">
        <v>9</v>
      </c>
    </row>
    <row r="12" spans="1:3" x14ac:dyDescent="0.2">
      <c r="A12" s="273" t="s">
        <v>361</v>
      </c>
      <c r="B12" s="293" t="s">
        <v>382</v>
      </c>
      <c r="C12" s="287">
        <v>10</v>
      </c>
    </row>
    <row r="13" spans="1:3" x14ac:dyDescent="0.2">
      <c r="A13" s="293" t="s">
        <v>362</v>
      </c>
      <c r="B13" s="293" t="s">
        <v>383</v>
      </c>
      <c r="C13" s="287">
        <v>11</v>
      </c>
    </row>
    <row r="14" spans="1:3" x14ac:dyDescent="0.2">
      <c r="A14" s="293" t="s">
        <v>363</v>
      </c>
      <c r="B14" s="293" t="s">
        <v>384</v>
      </c>
      <c r="C14" s="287">
        <v>12</v>
      </c>
    </row>
    <row r="15" spans="1:3" x14ac:dyDescent="0.2">
      <c r="A15" s="273" t="s">
        <v>364</v>
      </c>
      <c r="B15" s="293" t="s">
        <v>385</v>
      </c>
      <c r="C15" s="287">
        <v>13</v>
      </c>
    </row>
    <row r="16" spans="1:3" x14ac:dyDescent="0.2">
      <c r="A16" s="298" t="s">
        <v>387</v>
      </c>
      <c r="B16" s="302" t="s">
        <v>390</v>
      </c>
      <c r="C16" s="299">
        <v>14</v>
      </c>
    </row>
    <row r="17" spans="1:3" x14ac:dyDescent="0.2">
      <c r="A17" s="298" t="s">
        <v>388</v>
      </c>
      <c r="B17" s="298" t="s">
        <v>389</v>
      </c>
      <c r="C17" s="299">
        <v>15</v>
      </c>
    </row>
    <row r="18" spans="1:3" x14ac:dyDescent="0.2">
      <c r="A18" s="302"/>
      <c r="B18" s="298"/>
    </row>
  </sheetData>
  <mergeCells count="1">
    <mergeCell ref="A1:B1"/>
  </mergeCells>
  <pageMargins left="0.70866141732283472" right="0.70866141732283472" top="0.74803149606299213" bottom="0.74803149606299213" header="0.31496062992125984" footer="0.31496062992125984"/>
  <pageSetup paperSize="9" scale="85"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L17"/>
  <sheetViews>
    <sheetView tabSelected="1" topLeftCell="A43" zoomScaleNormal="100" workbookViewId="0"/>
  </sheetViews>
  <sheetFormatPr defaultColWidth="9.140625" defaultRowHeight="18.75" x14ac:dyDescent="0.3"/>
  <cols>
    <col min="1" max="1" width="94" style="39" customWidth="1"/>
    <col min="2" max="2" width="19.140625" style="32" customWidth="1"/>
    <col min="3" max="5" width="9.140625" style="33"/>
    <col min="6" max="6" width="22" style="33" customWidth="1"/>
    <col min="7" max="16384" width="9.140625" style="33"/>
  </cols>
  <sheetData>
    <row r="1" spans="1:12" x14ac:dyDescent="0.3">
      <c r="A1" s="38"/>
      <c r="C1" s="363"/>
      <c r="D1" s="363"/>
      <c r="E1" s="363"/>
      <c r="F1" s="363"/>
      <c r="G1" s="363"/>
      <c r="H1" s="363"/>
      <c r="I1" s="363"/>
      <c r="J1" s="363"/>
      <c r="K1" s="363"/>
      <c r="L1" s="363"/>
    </row>
    <row r="2" spans="1:12" x14ac:dyDescent="0.3">
      <c r="A2" s="38" t="s">
        <v>391</v>
      </c>
      <c r="C2" s="363"/>
      <c r="D2" s="363"/>
      <c r="E2" s="363"/>
      <c r="F2" s="363"/>
      <c r="G2" s="363"/>
      <c r="H2" s="363"/>
      <c r="I2" s="363"/>
      <c r="J2" s="363"/>
      <c r="K2" s="363"/>
      <c r="L2" s="363"/>
    </row>
    <row r="3" spans="1:12" x14ac:dyDescent="0.3">
      <c r="A3" s="36" t="s">
        <v>392</v>
      </c>
    </row>
    <row r="4" spans="1:12" x14ac:dyDescent="0.3">
      <c r="A4" s="34" t="s">
        <v>175</v>
      </c>
      <c r="B4" s="35"/>
    </row>
    <row r="5" spans="1:12" x14ac:dyDescent="0.3">
      <c r="A5" s="36"/>
    </row>
    <row r="6" spans="1:12" x14ac:dyDescent="0.3">
      <c r="A6" s="36" t="s">
        <v>24</v>
      </c>
    </row>
    <row r="7" spans="1:12" x14ac:dyDescent="0.3">
      <c r="A7" s="36"/>
    </row>
    <row r="8" spans="1:12" x14ac:dyDescent="0.3">
      <c r="A8" s="37"/>
      <c r="B8" s="38" t="s">
        <v>25</v>
      </c>
    </row>
    <row r="10" spans="1:12" x14ac:dyDescent="0.3">
      <c r="A10" s="37" t="s">
        <v>26</v>
      </c>
    </row>
    <row r="11" spans="1:12" x14ac:dyDescent="0.3">
      <c r="A11" s="31"/>
    </row>
    <row r="12" spans="1:12" x14ac:dyDescent="0.3">
      <c r="A12" s="37"/>
      <c r="B12" s="38" t="s">
        <v>27</v>
      </c>
    </row>
    <row r="14" spans="1:12" x14ac:dyDescent="0.3">
      <c r="A14" s="37"/>
    </row>
    <row r="15" spans="1:12" x14ac:dyDescent="0.3">
      <c r="A15" s="31"/>
    </row>
    <row r="17" spans="1:1" ht="37.5" x14ac:dyDescent="0.3">
      <c r="A17" s="38" t="s">
        <v>393</v>
      </c>
    </row>
  </sheetData>
  <mergeCells count="1">
    <mergeCell ref="C1:L2"/>
  </mergeCells>
  <phoneticPr fontId="26" type="noConversion"/>
  <pageMargins left="0.70866141732283472" right="0.70866141732283472" top="0.74803149606299213" bottom="0.7480314960629921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pageSetUpPr fitToPage="1"/>
  </sheetPr>
  <dimension ref="A2:B35"/>
  <sheetViews>
    <sheetView zoomScale="90" zoomScaleNormal="90" workbookViewId="0"/>
  </sheetViews>
  <sheetFormatPr defaultColWidth="9.140625" defaultRowHeight="18.75" x14ac:dyDescent="0.3"/>
  <cols>
    <col min="1" max="1" width="5.85546875" style="40" customWidth="1"/>
    <col min="2" max="2" width="84.5703125" style="42" customWidth="1"/>
    <col min="3" max="5" width="9.140625" style="40"/>
    <col min="6" max="6" width="22" style="40" customWidth="1"/>
    <col min="7" max="16384" width="9.140625" style="40"/>
  </cols>
  <sheetData>
    <row r="2" spans="2:2" x14ac:dyDescent="0.3">
      <c r="B2" s="67" t="s">
        <v>194</v>
      </c>
    </row>
    <row r="3" spans="2:2" x14ac:dyDescent="0.3">
      <c r="B3" s="67"/>
    </row>
    <row r="4" spans="2:2" x14ac:dyDescent="0.3">
      <c r="B4" s="41"/>
    </row>
    <row r="5" spans="2:2" x14ac:dyDescent="0.3">
      <c r="B5" s="41"/>
    </row>
    <row r="6" spans="2:2" x14ac:dyDescent="0.3">
      <c r="B6" s="42" t="s">
        <v>29</v>
      </c>
    </row>
    <row r="8" spans="2:2" ht="37.5" x14ac:dyDescent="0.3">
      <c r="B8" s="42" t="s">
        <v>80</v>
      </c>
    </row>
    <row r="11" spans="2:2" x14ac:dyDescent="0.3">
      <c r="B11" s="41" t="s">
        <v>22</v>
      </c>
    </row>
    <row r="12" spans="2:2" x14ac:dyDescent="0.3">
      <c r="B12" s="41"/>
    </row>
    <row r="13" spans="2:2" x14ac:dyDescent="0.3">
      <c r="B13" s="42" t="s">
        <v>28</v>
      </c>
    </row>
    <row r="15" spans="2:2" ht="37.5" x14ac:dyDescent="0.3">
      <c r="B15" s="42" t="s">
        <v>30</v>
      </c>
    </row>
    <row r="17" spans="1:2" x14ac:dyDescent="0.3">
      <c r="B17" s="42" t="s">
        <v>18</v>
      </c>
    </row>
    <row r="20" spans="1:2" x14ac:dyDescent="0.3">
      <c r="B20" s="41" t="s">
        <v>21</v>
      </c>
    </row>
    <row r="22" spans="1:2" ht="56.25" x14ac:dyDescent="0.3">
      <c r="B22" s="42" t="s">
        <v>20</v>
      </c>
    </row>
    <row r="25" spans="1:2" x14ac:dyDescent="0.3">
      <c r="B25" s="41" t="s">
        <v>199</v>
      </c>
    </row>
    <row r="27" spans="1:2" ht="150" x14ac:dyDescent="0.3">
      <c r="B27" s="43" t="s">
        <v>198</v>
      </c>
    </row>
    <row r="28" spans="1:2" x14ac:dyDescent="0.3">
      <c r="B28" s="43"/>
    </row>
    <row r="29" spans="1:2" x14ac:dyDescent="0.3">
      <c r="B29" s="43"/>
    </row>
    <row r="30" spans="1:2" x14ac:dyDescent="0.3">
      <c r="B30" s="43"/>
    </row>
    <row r="31" spans="1:2" x14ac:dyDescent="0.3">
      <c r="B31" s="41" t="s">
        <v>19</v>
      </c>
    </row>
    <row r="32" spans="1:2" x14ac:dyDescent="0.3">
      <c r="A32" s="44"/>
      <c r="B32" s="41"/>
    </row>
    <row r="34" spans="2:2" x14ac:dyDescent="0.3">
      <c r="B34" s="41" t="s">
        <v>88</v>
      </c>
    </row>
    <row r="35" spans="2:2" x14ac:dyDescent="0.3">
      <c r="B35" s="41" t="s">
        <v>200</v>
      </c>
    </row>
  </sheetData>
  <phoneticPr fontId="26" type="noConversion"/>
  <pageMargins left="0.70866141732283472" right="0.70866141732283472" top="0.74803149606299213" bottom="0.74803149606299213" header="0.31496062992125984" footer="0.31496062992125984"/>
  <pageSetup paperSize="9" scale="58"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J30"/>
  <sheetViews>
    <sheetView zoomScale="90" zoomScaleNormal="90" workbookViewId="0"/>
  </sheetViews>
  <sheetFormatPr defaultColWidth="9.140625" defaultRowHeight="18.75" x14ac:dyDescent="0.3"/>
  <cols>
    <col min="1" max="1" width="105.28515625" style="45" customWidth="1"/>
    <col min="2" max="5" width="9.140625" style="45"/>
    <col min="6" max="6" width="22" style="45" customWidth="1"/>
    <col min="7" max="16384" width="9.140625" style="45"/>
  </cols>
  <sheetData>
    <row r="1" spans="1:10" x14ac:dyDescent="0.3">
      <c r="C1" s="364"/>
      <c r="D1" s="364"/>
      <c r="E1" s="364"/>
      <c r="F1" s="364"/>
      <c r="G1" s="364"/>
      <c r="H1" s="364"/>
      <c r="I1" s="364"/>
      <c r="J1" s="364"/>
    </row>
    <row r="2" spans="1:10" x14ac:dyDescent="0.3">
      <c r="A2" s="58"/>
    </row>
    <row r="3" spans="1:10" x14ac:dyDescent="0.3">
      <c r="A3" s="58"/>
    </row>
    <row r="4" spans="1:10" x14ac:dyDescent="0.3">
      <c r="A4" s="46"/>
    </row>
    <row r="5" spans="1:10" x14ac:dyDescent="0.3">
      <c r="A5" s="46"/>
    </row>
    <row r="6" spans="1:10" x14ac:dyDescent="0.3">
      <c r="A6" s="46"/>
    </row>
    <row r="7" spans="1:10" x14ac:dyDescent="0.3">
      <c r="A7" s="46"/>
    </row>
    <row r="8" spans="1:10" x14ac:dyDescent="0.3">
      <c r="A8" s="46"/>
    </row>
    <row r="9" spans="1:10" x14ac:dyDescent="0.3">
      <c r="A9" s="46"/>
    </row>
    <row r="10" spans="1:10" x14ac:dyDescent="0.3">
      <c r="A10" s="46"/>
    </row>
    <row r="11" spans="1:10" x14ac:dyDescent="0.3">
      <c r="A11" s="46"/>
    </row>
    <row r="12" spans="1:10" x14ac:dyDescent="0.3">
      <c r="A12" s="46"/>
    </row>
    <row r="13" spans="1:10" x14ac:dyDescent="0.3">
      <c r="A13" s="46"/>
    </row>
    <row r="14" spans="1:10" x14ac:dyDescent="0.3">
      <c r="A14" s="46"/>
    </row>
    <row r="15" spans="1:10" x14ac:dyDescent="0.3">
      <c r="A15" s="46"/>
    </row>
    <row r="16" spans="1:10" x14ac:dyDescent="0.3">
      <c r="A16" s="46"/>
    </row>
    <row r="17" spans="1:1" x14ac:dyDescent="0.3">
      <c r="A17" s="46"/>
    </row>
    <row r="18" spans="1:1" x14ac:dyDescent="0.3">
      <c r="A18" s="46"/>
    </row>
    <row r="19" spans="1:1" x14ac:dyDescent="0.3">
      <c r="A19" s="46"/>
    </row>
    <row r="20" spans="1:1" x14ac:dyDescent="0.3">
      <c r="A20" s="46"/>
    </row>
    <row r="21" spans="1:1" x14ac:dyDescent="0.3">
      <c r="A21" s="46"/>
    </row>
    <row r="22" spans="1:1" ht="104.1" customHeight="1" x14ac:dyDescent="0.3">
      <c r="A22" s="46"/>
    </row>
    <row r="23" spans="1:1" x14ac:dyDescent="0.3">
      <c r="A23" s="46"/>
    </row>
    <row r="24" spans="1:1" x14ac:dyDescent="0.3">
      <c r="A24" s="46"/>
    </row>
    <row r="25" spans="1:1" x14ac:dyDescent="0.3">
      <c r="A25" s="46"/>
    </row>
    <row r="26" spans="1:1" x14ac:dyDescent="0.3">
      <c r="A26" s="47"/>
    </row>
    <row r="27" spans="1:1" x14ac:dyDescent="0.3">
      <c r="A27" s="47"/>
    </row>
    <row r="30" spans="1:1" x14ac:dyDescent="0.3">
      <c r="A30" s="48"/>
    </row>
  </sheetData>
  <mergeCells count="1">
    <mergeCell ref="C1:J1"/>
  </mergeCells>
  <phoneticPr fontId="26" type="noConversion"/>
  <pageMargins left="0.70866141732283472" right="0.70866141732283472" top="0.74803149606299213" bottom="0.74803149606299213" header="0.31496062992125984" footer="0.31496062992125984"/>
  <pageSetup paperSize="9" scale="74" orientation="landscape"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sheetPr>
  <dimension ref="A1:C11"/>
  <sheetViews>
    <sheetView topLeftCell="B1" zoomScaleNormal="100" workbookViewId="0">
      <selection activeCell="B1" sqref="B1"/>
    </sheetView>
  </sheetViews>
  <sheetFormatPr defaultColWidth="9.140625" defaultRowHeight="15.75" x14ac:dyDescent="0.2"/>
  <cols>
    <col min="1" max="1" width="0" style="59" hidden="1" customWidth="1"/>
    <col min="2" max="2" width="14.5703125" style="60" customWidth="1"/>
    <col min="3" max="3" width="114.140625" style="50" customWidth="1"/>
    <col min="4" max="5" width="9.140625" style="59"/>
    <col min="6" max="6" width="22" style="59" customWidth="1"/>
    <col min="7" max="16384" width="9.140625" style="59"/>
  </cols>
  <sheetData>
    <row r="1" spans="1:3" x14ac:dyDescent="0.2">
      <c r="C1" s="124"/>
    </row>
    <row r="2" spans="1:3" ht="24.75" customHeight="1" x14ac:dyDescent="0.2">
      <c r="C2" s="61" t="s">
        <v>81</v>
      </c>
    </row>
    <row r="3" spans="1:3" ht="24.75" customHeight="1" x14ac:dyDescent="0.2">
      <c r="C3" s="61"/>
    </row>
    <row r="4" spans="1:3" s="62" customFormat="1" x14ac:dyDescent="0.2">
      <c r="A4" s="55" t="s">
        <v>7</v>
      </c>
      <c r="B4" s="56" t="s">
        <v>9</v>
      </c>
      <c r="C4" s="56" t="s">
        <v>10</v>
      </c>
    </row>
    <row r="5" spans="1:3" x14ac:dyDescent="0.2">
      <c r="A5" s="63"/>
      <c r="B5" s="64"/>
      <c r="C5" s="65"/>
    </row>
    <row r="6" spans="1:3" x14ac:dyDescent="0.2">
      <c r="A6" s="63">
        <v>1</v>
      </c>
      <c r="B6" s="64"/>
      <c r="C6" s="66"/>
    </row>
    <row r="7" spans="1:3" ht="18.75" x14ac:dyDescent="0.2">
      <c r="A7" s="63"/>
      <c r="B7" s="64"/>
      <c r="C7" s="57"/>
    </row>
    <row r="8" spans="1:3" x14ac:dyDescent="0.2">
      <c r="A8" s="63">
        <v>1</v>
      </c>
      <c r="B8" s="64"/>
      <c r="C8" s="66"/>
    </row>
    <row r="9" spans="1:3" x14ac:dyDescent="0.2">
      <c r="A9" s="63"/>
      <c r="B9" s="64"/>
      <c r="C9" s="66"/>
    </row>
    <row r="10" spans="1:3" x14ac:dyDescent="0.2">
      <c r="A10" s="63">
        <v>1</v>
      </c>
      <c r="B10" s="64"/>
      <c r="C10" s="66"/>
    </row>
    <row r="11" spans="1:3" x14ac:dyDescent="0.2">
      <c r="A11" s="63"/>
      <c r="B11" s="64"/>
      <c r="C11" s="66"/>
    </row>
  </sheetData>
  <phoneticPr fontId="26" type="noConversion"/>
  <pageMargins left="0.70866141732283472" right="0.70866141732283472" top="0.74803149606299213" bottom="0.74803149606299213" header="0.31496062992125984" footer="0.31496062992125984"/>
  <pageSetup paperSize="9"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2:H13"/>
  <sheetViews>
    <sheetView zoomScale="90" zoomScaleNormal="90" workbookViewId="0"/>
  </sheetViews>
  <sheetFormatPr defaultColWidth="9.140625" defaultRowHeight="15.75" x14ac:dyDescent="0.2"/>
  <cols>
    <col min="1" max="1" width="23.85546875" style="125" customWidth="1"/>
    <col min="2" max="2" width="20.28515625" style="125" customWidth="1"/>
    <col min="3" max="3" width="22.85546875" style="125" customWidth="1"/>
    <col min="4" max="4" width="19.42578125" style="125" customWidth="1"/>
    <col min="5" max="5" width="21.85546875" style="125" customWidth="1"/>
    <col min="6" max="6" width="22" style="54" customWidth="1"/>
    <col min="7" max="7" width="23.28515625" style="54" customWidth="1"/>
    <col min="8" max="8" width="10.140625" style="51" customWidth="1"/>
    <col min="9" max="9" width="4.42578125" style="125" customWidth="1"/>
    <col min="10" max="16384" width="9.140625" style="125"/>
  </cols>
  <sheetData>
    <row r="2" spans="1:8" ht="32.1" customHeight="1" x14ac:dyDescent="0.2">
      <c r="A2" s="367" t="s">
        <v>192</v>
      </c>
      <c r="B2" s="368"/>
      <c r="C2" s="368"/>
      <c r="D2" s="368"/>
      <c r="E2" s="368"/>
      <c r="F2" s="368"/>
      <c r="G2" s="368"/>
      <c r="H2" s="368"/>
    </row>
    <row r="3" spans="1:8" ht="31.5" x14ac:dyDescent="0.2">
      <c r="A3" s="145" t="s">
        <v>91</v>
      </c>
      <c r="B3" s="145" t="s">
        <v>3</v>
      </c>
      <c r="C3" s="145" t="s">
        <v>0</v>
      </c>
      <c r="D3" s="145" t="s">
        <v>4</v>
      </c>
      <c r="E3" s="145" t="s">
        <v>183</v>
      </c>
      <c r="F3" s="145" t="s">
        <v>2</v>
      </c>
      <c r="G3" s="145" t="s">
        <v>5</v>
      </c>
      <c r="H3" s="146" t="s">
        <v>184</v>
      </c>
    </row>
    <row r="4" spans="1:8" x14ac:dyDescent="0.2">
      <c r="D4" s="152"/>
      <c r="F4" s="147"/>
      <c r="G4" s="125"/>
    </row>
    <row r="5" spans="1:8" x14ac:dyDescent="0.2">
      <c r="D5" s="152"/>
      <c r="F5" s="147"/>
      <c r="G5" s="125"/>
    </row>
    <row r="6" spans="1:8" x14ac:dyDescent="0.2">
      <c r="D6" s="152"/>
      <c r="E6" s="148"/>
      <c r="F6" s="147"/>
      <c r="G6" s="148"/>
    </row>
    <row r="7" spans="1:8" x14ac:dyDescent="0.2">
      <c r="D7" s="152"/>
      <c r="E7" s="148"/>
      <c r="F7" s="147"/>
      <c r="G7" s="148"/>
    </row>
    <row r="8" spans="1:8" x14ac:dyDescent="0.2">
      <c r="D8" s="152"/>
      <c r="E8" s="148"/>
      <c r="F8" s="147"/>
      <c r="G8" s="148"/>
    </row>
    <row r="9" spans="1:8" x14ac:dyDescent="0.2">
      <c r="D9" s="152"/>
      <c r="E9" s="148"/>
      <c r="F9" s="147"/>
      <c r="G9" s="148"/>
      <c r="H9" s="53"/>
    </row>
    <row r="12" spans="1:8" x14ac:dyDescent="0.2">
      <c r="A12" s="134"/>
      <c r="B12" s="134"/>
      <c r="C12" s="134"/>
      <c r="D12" s="134"/>
      <c r="E12" s="134"/>
      <c r="F12" s="134"/>
      <c r="G12" s="134"/>
    </row>
    <row r="13" spans="1:8" x14ac:dyDescent="0.2">
      <c r="A13" s="365"/>
      <c r="B13" s="366"/>
    </row>
  </sheetData>
  <mergeCells count="2">
    <mergeCell ref="A13:B13"/>
    <mergeCell ref="A2:H2"/>
  </mergeCells>
  <phoneticPr fontId="26" type="noConversion"/>
  <pageMargins left="0.70866141732283472" right="0.70866141732283472" top="0.74803149606299213" bottom="0.74803149606299213" header="0.31496062992125984" footer="0.31496062992125984"/>
  <pageSetup paperSize="9" scale="75"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A2:I13"/>
  <sheetViews>
    <sheetView showGridLines="0" zoomScale="90" zoomScaleNormal="90" workbookViewId="0"/>
  </sheetViews>
  <sheetFormatPr defaultColWidth="8.7109375" defaultRowHeight="15.75" x14ac:dyDescent="0.2"/>
  <cols>
    <col min="1" max="1" width="11.85546875" style="153" customWidth="1"/>
    <col min="2" max="2" width="53" style="153" customWidth="1"/>
    <col min="3" max="3" width="12.42578125" style="153" customWidth="1"/>
    <col min="4" max="4" width="11.140625" style="153" customWidth="1"/>
    <col min="5" max="5" width="19.5703125" style="153" customWidth="1"/>
    <col min="6" max="6" width="23.140625" style="153" customWidth="1"/>
    <col min="7" max="7" width="20.140625" style="163" customWidth="1"/>
    <col min="8" max="8" width="22.42578125" style="158" customWidth="1"/>
    <col min="9" max="9" width="13.5703125" style="153" customWidth="1"/>
    <col min="10" max="16384" width="8.7109375" style="153"/>
  </cols>
  <sheetData>
    <row r="2" spans="1:9" ht="27.95" customHeight="1" x14ac:dyDescent="0.2">
      <c r="A2" s="369" t="s">
        <v>197</v>
      </c>
      <c r="B2" s="370"/>
      <c r="C2" s="370"/>
      <c r="D2" s="370"/>
      <c r="E2" s="370"/>
      <c r="F2" s="370"/>
      <c r="G2" s="370"/>
      <c r="H2" s="370"/>
    </row>
    <row r="3" spans="1:9" s="155" customFormat="1" ht="31.5" x14ac:dyDescent="0.2">
      <c r="A3" s="54" t="s">
        <v>181</v>
      </c>
      <c r="B3" s="54" t="s">
        <v>86</v>
      </c>
      <c r="C3" s="54" t="s">
        <v>219</v>
      </c>
      <c r="D3" s="54" t="s">
        <v>83</v>
      </c>
      <c r="E3" s="54" t="s">
        <v>190</v>
      </c>
      <c r="F3" s="54" t="s">
        <v>6</v>
      </c>
      <c r="G3" s="52" t="s">
        <v>188</v>
      </c>
      <c r="H3" s="166" t="s">
        <v>189</v>
      </c>
      <c r="I3" s="154"/>
    </row>
    <row r="4" spans="1:9" x14ac:dyDescent="0.2">
      <c r="A4" s="22" t="s">
        <v>208</v>
      </c>
      <c r="B4" s="22"/>
      <c r="C4" s="156"/>
      <c r="D4" s="157"/>
      <c r="E4" s="196">
        <f>SUMIF(PartID, A4, ProfitCosts_noInd)</f>
        <v>0</v>
      </c>
      <c r="F4" s="159"/>
      <c r="G4" s="315">
        <f t="shared" ref="G4" si="0">IF(AND(F4&gt;0, F4&lt;E4),1-((E4-F4)/E4),1)</f>
        <v>1</v>
      </c>
      <c r="H4" s="195">
        <f>SUMIF(PartID,A4,ProfitCosts)</f>
        <v>0</v>
      </c>
      <c r="I4" s="159"/>
    </row>
    <row r="5" spans="1:9" x14ac:dyDescent="0.2">
      <c r="A5" s="22"/>
      <c r="B5" s="22"/>
      <c r="C5" s="156"/>
      <c r="D5" s="157"/>
      <c r="E5" s="311"/>
      <c r="F5" s="312"/>
      <c r="G5" s="313"/>
      <c r="H5" s="314"/>
      <c r="I5" s="159"/>
    </row>
    <row r="6" spans="1:9" x14ac:dyDescent="0.2">
      <c r="A6" s="22"/>
      <c r="B6" s="22"/>
      <c r="C6" s="161"/>
      <c r="D6" s="162"/>
      <c r="E6" s="158"/>
      <c r="F6" s="159"/>
      <c r="H6" s="160"/>
      <c r="I6" s="159"/>
    </row>
    <row r="7" spans="1:9" x14ac:dyDescent="0.2">
      <c r="A7" s="22"/>
      <c r="B7" s="22"/>
      <c r="C7" s="161"/>
      <c r="D7" s="162"/>
      <c r="E7" s="158"/>
      <c r="F7" s="159"/>
      <c r="H7" s="160"/>
      <c r="I7" s="159"/>
    </row>
    <row r="8" spans="1:9" x14ac:dyDescent="0.2">
      <c r="A8" s="22"/>
      <c r="B8" s="22"/>
      <c r="C8" s="161"/>
      <c r="D8" s="162"/>
      <c r="F8" s="159"/>
      <c r="H8" s="160"/>
      <c r="I8" s="159"/>
    </row>
    <row r="9" spans="1:9" x14ac:dyDescent="0.2">
      <c r="A9" s="22"/>
      <c r="B9" s="22"/>
      <c r="C9" s="156"/>
      <c r="D9" s="162"/>
      <c r="F9" s="159"/>
      <c r="H9" s="160"/>
      <c r="I9" s="159"/>
    </row>
    <row r="10" spans="1:9" x14ac:dyDescent="0.2">
      <c r="A10" s="22"/>
      <c r="B10" s="22"/>
      <c r="C10" s="156"/>
      <c r="D10" s="162"/>
      <c r="F10" s="159"/>
      <c r="H10" s="160"/>
      <c r="I10" s="159"/>
    </row>
    <row r="11" spans="1:9" x14ac:dyDescent="0.2">
      <c r="A11" s="164"/>
      <c r="C11" s="165"/>
      <c r="D11" s="165"/>
      <c r="E11" s="165"/>
      <c r="F11" s="165"/>
    </row>
    <row r="12" spans="1:9" x14ac:dyDescent="0.2">
      <c r="A12" s="164"/>
    </row>
    <row r="13" spans="1:9" x14ac:dyDescent="0.2">
      <c r="A13" s="164"/>
    </row>
  </sheetData>
  <mergeCells count="1">
    <mergeCell ref="A2:H2"/>
  </mergeCells>
  <phoneticPr fontId="26" type="noConversion"/>
  <pageMargins left="0.70866141732283472" right="0.70866141732283472" top="0.74803149606299213" bottom="0.74803149606299213" header="0.31496062992125984" footer="0.31496062992125984"/>
  <pageSetup paperSize="9" scale="75"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sheetPr>
  <dimension ref="A1:O2347"/>
  <sheetViews>
    <sheetView showGridLines="0" zoomScale="90" zoomScaleNormal="90" workbookViewId="0"/>
  </sheetViews>
  <sheetFormatPr defaultColWidth="8.7109375" defaultRowHeight="15.75" x14ac:dyDescent="0.2"/>
  <cols>
    <col min="1" max="1" width="9.140625" style="7" customWidth="1"/>
    <col min="2" max="2" width="13.140625" style="13" customWidth="1"/>
    <col min="3" max="3" width="29.140625" style="2" customWidth="1"/>
    <col min="4" max="4" width="9.85546875" style="2" customWidth="1"/>
    <col min="5" max="5" width="12.5703125" style="14" customWidth="1"/>
    <col min="6" max="6" width="17.140625" style="14" customWidth="1"/>
    <col min="7" max="7" width="15.42578125" style="14" customWidth="1"/>
    <col min="8" max="8" width="10.28515625" style="15" customWidth="1"/>
    <col min="9" max="9" width="14.7109375" style="15" customWidth="1"/>
    <col min="10" max="10" width="10.5703125" style="18" customWidth="1"/>
    <col min="11" max="11" width="11.7109375" style="18" customWidth="1"/>
    <col min="12" max="12" width="9.28515625" style="16" customWidth="1"/>
    <col min="13" max="13" width="14" style="7" customWidth="1"/>
    <col min="14" max="14" width="11.85546875" style="7" customWidth="1"/>
    <col min="15" max="15" width="12.5703125" style="7" customWidth="1"/>
    <col min="16" max="16384" width="8.7109375" style="7"/>
  </cols>
  <sheetData>
    <row r="1" spans="1:15" x14ac:dyDescent="0.2">
      <c r="J1" s="176"/>
      <c r="K1" s="176"/>
      <c r="L1" s="175"/>
    </row>
    <row r="2" spans="1:15" ht="45" customHeight="1" x14ac:dyDescent="0.2">
      <c r="A2" s="371" t="s">
        <v>193</v>
      </c>
      <c r="B2" s="372"/>
      <c r="C2" s="372"/>
      <c r="D2" s="372"/>
      <c r="E2" s="372"/>
      <c r="F2" s="372"/>
      <c r="G2" s="372"/>
      <c r="H2" s="372"/>
      <c r="I2" s="372"/>
      <c r="J2" s="372"/>
      <c r="K2" s="372"/>
      <c r="L2" s="372"/>
      <c r="M2" s="372"/>
      <c r="N2" s="372"/>
    </row>
    <row r="3" spans="1:15" s="8" customFormat="1" ht="63" x14ac:dyDescent="0.2">
      <c r="A3" s="25" t="s">
        <v>181</v>
      </c>
      <c r="B3" s="26" t="s">
        <v>9</v>
      </c>
      <c r="C3" s="27" t="s">
        <v>185</v>
      </c>
      <c r="D3" s="27" t="s">
        <v>210</v>
      </c>
      <c r="E3" s="28" t="s">
        <v>255</v>
      </c>
      <c r="F3" s="28" t="s">
        <v>186</v>
      </c>
      <c r="G3" s="28" t="s">
        <v>254</v>
      </c>
      <c r="H3" s="29" t="s">
        <v>229</v>
      </c>
      <c r="I3" s="29" t="s">
        <v>227</v>
      </c>
      <c r="J3" s="30" t="s">
        <v>228</v>
      </c>
      <c r="K3" s="30" t="s">
        <v>230</v>
      </c>
      <c r="L3" s="28" t="s">
        <v>87</v>
      </c>
      <c r="M3" s="27" t="s">
        <v>231</v>
      </c>
      <c r="N3" s="27" t="s">
        <v>232</v>
      </c>
      <c r="O3" s="193" t="s">
        <v>237</v>
      </c>
    </row>
    <row r="4" spans="1:15" x14ac:dyDescent="0.2">
      <c r="A4" s="22"/>
      <c r="B4" s="173"/>
      <c r="C4" s="141"/>
      <c r="D4" s="141"/>
      <c r="E4" s="174"/>
      <c r="F4" s="174"/>
      <c r="G4" s="174"/>
      <c r="H4" s="231" t="e">
        <f>VLOOKUP(A4,FundingList,3,FALSE)</f>
        <v>#N/A</v>
      </c>
      <c r="I4" s="231" t="e">
        <f>VLOOKUP(D4,LTMList,8,FALSE)</f>
        <v>#N/A</v>
      </c>
      <c r="J4" s="232" t="e">
        <f t="shared" ref="J4" si="0">E4*H4</f>
        <v>#N/A</v>
      </c>
      <c r="K4" s="232" t="e">
        <f t="shared" ref="K4" si="1">F4*I4</f>
        <v>#N/A</v>
      </c>
      <c r="L4" s="233" t="e">
        <f>VLOOKUP(A4,Funding_List[],4,FALSE)</f>
        <v>#N/A</v>
      </c>
      <c r="M4" s="234" t="e">
        <f t="shared" ref="M4" si="2">J4*L4</f>
        <v>#N/A</v>
      </c>
      <c r="N4" s="234" t="e">
        <f t="shared" ref="N4" si="3">K4*L4</f>
        <v>#N/A</v>
      </c>
      <c r="O4" s="229" t="e">
        <f>SUM(VATONSACOSTS[[#This Row],[Solicitor''s Success Fee]:[VAT on Counsel''s Success Fee]])</f>
        <v>#N/A</v>
      </c>
    </row>
    <row r="5" spans="1:15" s="9" customFormat="1" x14ac:dyDescent="0.2">
      <c r="A5" s="21" t="s">
        <v>235</v>
      </c>
      <c r="B5" s="173"/>
      <c r="C5" s="141"/>
      <c r="D5" s="141"/>
      <c r="E5" s="228">
        <f>SUM(E4:E4)</f>
        <v>0</v>
      </c>
      <c r="F5" s="228">
        <f>SUM(F4:F4)</f>
        <v>0</v>
      </c>
      <c r="G5" s="228">
        <f>SUM(G4:G4)</f>
        <v>0</v>
      </c>
      <c r="H5" s="178"/>
      <c r="I5" s="178"/>
      <c r="J5" s="191"/>
      <c r="K5" s="191"/>
      <c r="L5" s="178"/>
      <c r="M5" s="192"/>
      <c r="N5" s="178"/>
      <c r="O5" s="229">
        <f>SUM(VATONSACOSTS[[#This Row],[Solicitor''s Success Fee]:[VAT on Counsel''s Success Fee]])</f>
        <v>0</v>
      </c>
    </row>
    <row r="6" spans="1:15" s="9" customFormat="1" x14ac:dyDescent="0.2">
      <c r="A6" s="9" t="s">
        <v>236</v>
      </c>
      <c r="B6" s="10"/>
      <c r="C6" s="20"/>
      <c r="D6" s="20"/>
      <c r="E6" s="11"/>
      <c r="F6" s="11"/>
      <c r="G6" s="11"/>
      <c r="H6" s="12"/>
      <c r="I6" s="12"/>
      <c r="J6" s="228" t="e">
        <f>SUM(J4:J4)</f>
        <v>#N/A</v>
      </c>
      <c r="K6" s="228" t="e">
        <f>SUM(K4:K4)</f>
        <v>#N/A</v>
      </c>
      <c r="L6" s="194"/>
      <c r="M6" s="228" t="e">
        <f>SUM(M4:M4)</f>
        <v>#N/A</v>
      </c>
      <c r="N6" s="228" t="e">
        <f>SUM(N4:N4)</f>
        <v>#N/A</v>
      </c>
      <c r="O6" s="230" t="e">
        <f>SUM(VATONSACOSTS[[#This Row],[Solicitor''s Success Fee]:[VAT on Counsel''s Success Fee]])</f>
        <v>#N/A</v>
      </c>
    </row>
    <row r="7" spans="1:15" s="9" customFormat="1" x14ac:dyDescent="0.2">
      <c r="B7" s="10"/>
      <c r="C7" s="3"/>
      <c r="D7" s="3"/>
      <c r="E7" s="11"/>
      <c r="F7" s="11"/>
      <c r="G7" s="11"/>
      <c r="H7" s="12"/>
      <c r="I7" s="12"/>
      <c r="J7" s="17"/>
      <c r="K7" s="17"/>
      <c r="L7" s="11"/>
    </row>
    <row r="8" spans="1:15" s="9" customFormat="1" x14ac:dyDescent="0.2">
      <c r="B8" s="10"/>
      <c r="C8" s="3"/>
      <c r="D8" s="3"/>
      <c r="E8" s="11"/>
      <c r="F8" s="11"/>
      <c r="G8" s="11"/>
      <c r="H8" s="12"/>
      <c r="I8" s="12"/>
      <c r="J8" s="17"/>
      <c r="K8" s="17"/>
      <c r="L8" s="11"/>
    </row>
    <row r="9" spans="1:15" s="9" customFormat="1" x14ac:dyDescent="0.2">
      <c r="B9" s="10"/>
      <c r="C9" s="3"/>
      <c r="D9" s="3"/>
      <c r="E9" s="11"/>
      <c r="F9" s="11"/>
      <c r="G9" s="11"/>
      <c r="H9" s="12"/>
      <c r="I9" s="12"/>
      <c r="J9" s="17"/>
      <c r="K9" s="17"/>
      <c r="L9" s="11"/>
    </row>
    <row r="10" spans="1:15" s="9" customFormat="1" x14ac:dyDescent="0.2">
      <c r="B10" s="10"/>
      <c r="C10" s="3"/>
      <c r="D10" s="3"/>
      <c r="E10" s="11"/>
      <c r="F10" s="11"/>
      <c r="G10" s="11"/>
      <c r="H10" s="12"/>
      <c r="I10" s="12"/>
      <c r="J10" s="17"/>
      <c r="K10" s="17"/>
      <c r="L10" s="11"/>
    </row>
    <row r="11" spans="1:15" s="9" customFormat="1" x14ac:dyDescent="0.2">
      <c r="B11" s="10"/>
      <c r="C11" s="3"/>
      <c r="D11" s="3"/>
      <c r="E11" s="11"/>
      <c r="F11" s="11"/>
      <c r="G11" s="11"/>
      <c r="H11" s="12"/>
      <c r="I11" s="12"/>
      <c r="J11" s="17"/>
      <c r="K11" s="17"/>
      <c r="L11" s="11"/>
    </row>
    <row r="12" spans="1:15" s="9" customFormat="1" x14ac:dyDescent="0.2">
      <c r="B12" s="10"/>
      <c r="C12" s="3"/>
      <c r="D12" s="3"/>
      <c r="E12" s="11"/>
      <c r="F12" s="11"/>
      <c r="G12" s="11"/>
      <c r="H12" s="12"/>
      <c r="I12" s="12"/>
      <c r="J12" s="17"/>
      <c r="K12" s="17"/>
      <c r="L12" s="11"/>
    </row>
    <row r="13" spans="1:15" s="9" customFormat="1" x14ac:dyDescent="0.2">
      <c r="B13" s="10"/>
      <c r="C13" s="3"/>
      <c r="D13" s="3"/>
      <c r="E13" s="11"/>
      <c r="F13" s="11"/>
      <c r="G13" s="11"/>
      <c r="H13" s="12"/>
      <c r="I13" s="12"/>
      <c r="J13" s="17"/>
      <c r="K13" s="17"/>
      <c r="L13" s="11"/>
    </row>
    <row r="14" spans="1:15" s="9" customFormat="1" x14ac:dyDescent="0.2">
      <c r="B14" s="10"/>
      <c r="C14" s="3"/>
      <c r="D14" s="3"/>
      <c r="E14" s="11"/>
      <c r="F14" s="11"/>
      <c r="G14" s="11"/>
      <c r="H14" s="12"/>
      <c r="I14" s="12"/>
      <c r="J14" s="17"/>
      <c r="K14" s="17"/>
      <c r="L14" s="11"/>
    </row>
    <row r="15" spans="1:15" s="9" customFormat="1" x14ac:dyDescent="0.2">
      <c r="B15" s="10"/>
      <c r="C15" s="3"/>
      <c r="D15" s="3"/>
      <c r="E15" s="11"/>
      <c r="F15" s="11"/>
      <c r="G15" s="11"/>
      <c r="H15" s="12"/>
      <c r="I15" s="12"/>
      <c r="J15" s="17"/>
      <c r="K15" s="17"/>
      <c r="L15" s="11"/>
    </row>
    <row r="16" spans="1:15" s="9" customFormat="1" x14ac:dyDescent="0.2">
      <c r="B16" s="10"/>
      <c r="C16" s="3"/>
      <c r="D16" s="3"/>
      <c r="E16" s="11"/>
      <c r="F16" s="11"/>
      <c r="G16" s="11"/>
      <c r="H16" s="12"/>
      <c r="I16" s="12"/>
      <c r="J16" s="17"/>
      <c r="K16" s="17"/>
      <c r="L16" s="11"/>
    </row>
    <row r="17" spans="2:12" s="9" customFormat="1" x14ac:dyDescent="0.2">
      <c r="B17" s="10"/>
      <c r="C17" s="3"/>
      <c r="D17" s="3"/>
      <c r="E17" s="11"/>
      <c r="F17" s="11"/>
      <c r="G17" s="11"/>
      <c r="H17" s="12"/>
      <c r="I17" s="12"/>
      <c r="J17" s="17"/>
      <c r="K17" s="17"/>
      <c r="L17" s="11"/>
    </row>
    <row r="18" spans="2:12" s="9" customFormat="1" x14ac:dyDescent="0.2">
      <c r="B18" s="10"/>
      <c r="C18" s="3"/>
      <c r="D18" s="3"/>
      <c r="E18" s="11"/>
      <c r="F18" s="11"/>
      <c r="G18" s="11"/>
      <c r="H18" s="12"/>
      <c r="I18" s="12"/>
      <c r="J18" s="17"/>
      <c r="K18" s="17"/>
      <c r="L18" s="11"/>
    </row>
    <row r="19" spans="2:12" s="9" customFormat="1" x14ac:dyDescent="0.2">
      <c r="B19" s="10"/>
      <c r="C19" s="3"/>
      <c r="D19" s="3"/>
      <c r="E19" s="11"/>
      <c r="F19" s="11"/>
      <c r="G19" s="11"/>
      <c r="H19" s="12"/>
      <c r="I19" s="12"/>
      <c r="J19" s="17"/>
      <c r="K19" s="17"/>
      <c r="L19" s="11"/>
    </row>
    <row r="20" spans="2:12" s="9" customFormat="1" x14ac:dyDescent="0.2">
      <c r="B20" s="10"/>
      <c r="C20" s="3"/>
      <c r="D20" s="3"/>
      <c r="E20" s="11"/>
      <c r="F20" s="11"/>
      <c r="G20" s="11"/>
      <c r="H20" s="12"/>
      <c r="I20" s="12"/>
      <c r="J20" s="17"/>
      <c r="K20" s="17"/>
      <c r="L20" s="11"/>
    </row>
    <row r="21" spans="2:12" s="9" customFormat="1" x14ac:dyDescent="0.2">
      <c r="B21" s="10"/>
      <c r="C21" s="3"/>
      <c r="D21" s="3"/>
      <c r="E21" s="11"/>
      <c r="F21" s="11"/>
      <c r="G21" s="11"/>
      <c r="H21" s="12"/>
      <c r="I21" s="12"/>
      <c r="J21" s="17"/>
      <c r="K21" s="17"/>
      <c r="L21" s="11"/>
    </row>
    <row r="22" spans="2:12" s="9" customFormat="1" x14ac:dyDescent="0.2">
      <c r="B22" s="10"/>
      <c r="C22" s="3"/>
      <c r="D22" s="3"/>
      <c r="E22" s="11"/>
      <c r="F22" s="11"/>
      <c r="G22" s="11"/>
      <c r="H22" s="12"/>
      <c r="I22" s="12"/>
      <c r="J22" s="17"/>
      <c r="K22" s="17"/>
      <c r="L22" s="11"/>
    </row>
    <row r="23" spans="2:12" s="9" customFormat="1" x14ac:dyDescent="0.2">
      <c r="B23" s="10"/>
      <c r="C23" s="3"/>
      <c r="D23" s="3"/>
      <c r="E23" s="11"/>
      <c r="F23" s="11"/>
      <c r="G23" s="11"/>
      <c r="H23" s="12"/>
      <c r="I23" s="12"/>
      <c r="J23" s="17"/>
      <c r="K23" s="17"/>
      <c r="L23" s="11"/>
    </row>
    <row r="24" spans="2:12" s="9" customFormat="1" x14ac:dyDescent="0.2">
      <c r="B24" s="10"/>
      <c r="C24" s="3"/>
      <c r="D24" s="3"/>
      <c r="E24" s="11"/>
      <c r="F24" s="11"/>
      <c r="G24" s="11"/>
      <c r="H24" s="12"/>
      <c r="I24" s="12"/>
      <c r="J24" s="17"/>
      <c r="K24" s="17"/>
      <c r="L24" s="11"/>
    </row>
    <row r="25" spans="2:12" s="9" customFormat="1" x14ac:dyDescent="0.2">
      <c r="B25" s="10"/>
      <c r="C25" s="3"/>
      <c r="D25" s="3"/>
      <c r="E25" s="11"/>
      <c r="F25" s="11"/>
      <c r="G25" s="11"/>
      <c r="H25" s="12"/>
      <c r="I25" s="12"/>
      <c r="J25" s="17"/>
      <c r="K25" s="17"/>
      <c r="L25" s="11"/>
    </row>
    <row r="26" spans="2:12" s="9" customFormat="1" x14ac:dyDescent="0.2">
      <c r="B26" s="10"/>
      <c r="C26" s="3"/>
      <c r="D26" s="3"/>
      <c r="E26" s="11"/>
      <c r="F26" s="11"/>
      <c r="G26" s="11"/>
      <c r="H26" s="12"/>
      <c r="I26" s="12"/>
      <c r="J26" s="17"/>
      <c r="K26" s="17"/>
      <c r="L26" s="11"/>
    </row>
    <row r="27" spans="2:12" s="9" customFormat="1" x14ac:dyDescent="0.2">
      <c r="B27" s="10"/>
      <c r="C27" s="3"/>
      <c r="D27" s="3"/>
      <c r="E27" s="11"/>
      <c r="F27" s="11"/>
      <c r="G27" s="11"/>
      <c r="H27" s="12"/>
      <c r="I27" s="12"/>
      <c r="J27" s="17"/>
      <c r="K27" s="17"/>
      <c r="L27" s="11"/>
    </row>
    <row r="28" spans="2:12" s="9" customFormat="1" x14ac:dyDescent="0.2">
      <c r="B28" s="10"/>
      <c r="C28" s="3"/>
      <c r="D28" s="3"/>
      <c r="E28" s="11"/>
      <c r="F28" s="11"/>
      <c r="G28" s="11"/>
      <c r="H28" s="12"/>
      <c r="I28" s="12"/>
      <c r="J28" s="17"/>
      <c r="K28" s="17"/>
      <c r="L28" s="11"/>
    </row>
    <row r="29" spans="2:12" s="9" customFormat="1" x14ac:dyDescent="0.2">
      <c r="B29" s="10"/>
      <c r="C29" s="3"/>
      <c r="D29" s="3"/>
      <c r="E29" s="11"/>
      <c r="F29" s="11"/>
      <c r="G29" s="11"/>
      <c r="H29" s="12"/>
      <c r="I29" s="12"/>
      <c r="J29" s="17"/>
      <c r="K29" s="17"/>
      <c r="L29" s="11"/>
    </row>
    <row r="30" spans="2:12" s="9" customFormat="1" x14ac:dyDescent="0.2">
      <c r="B30" s="10"/>
      <c r="C30" s="3"/>
      <c r="D30" s="3"/>
      <c r="E30" s="11"/>
      <c r="F30" s="11"/>
      <c r="G30" s="11"/>
      <c r="H30" s="12"/>
      <c r="I30" s="12"/>
      <c r="J30" s="17"/>
      <c r="K30" s="17"/>
      <c r="L30" s="11"/>
    </row>
    <row r="31" spans="2:12" s="9" customFormat="1" x14ac:dyDescent="0.2">
      <c r="B31" s="10"/>
      <c r="C31" s="3"/>
      <c r="D31" s="3"/>
      <c r="E31" s="11"/>
      <c r="F31" s="11"/>
      <c r="G31" s="11"/>
      <c r="H31" s="12"/>
      <c r="I31" s="12"/>
      <c r="J31" s="17"/>
      <c r="K31" s="17"/>
      <c r="L31" s="11"/>
    </row>
    <row r="32" spans="2:12" s="9" customFormat="1" x14ac:dyDescent="0.2">
      <c r="B32" s="10"/>
      <c r="C32" s="3"/>
      <c r="D32" s="3"/>
      <c r="E32" s="11"/>
      <c r="F32" s="11"/>
      <c r="G32" s="11"/>
      <c r="H32" s="12"/>
      <c r="I32" s="12"/>
      <c r="J32" s="17"/>
      <c r="K32" s="17"/>
      <c r="L32" s="11"/>
    </row>
    <row r="33" spans="2:12" s="9" customFormat="1" x14ac:dyDescent="0.2">
      <c r="B33" s="10"/>
      <c r="C33" s="3"/>
      <c r="D33" s="3"/>
      <c r="E33" s="11"/>
      <c r="F33" s="11"/>
      <c r="G33" s="11"/>
      <c r="H33" s="12"/>
      <c r="I33" s="12"/>
      <c r="J33" s="17"/>
      <c r="K33" s="17"/>
      <c r="L33" s="11"/>
    </row>
    <row r="34" spans="2:12" s="9" customFormat="1" x14ac:dyDescent="0.2">
      <c r="B34" s="10"/>
      <c r="C34" s="3"/>
      <c r="D34" s="3"/>
      <c r="E34" s="11"/>
      <c r="F34" s="11"/>
      <c r="G34" s="11"/>
      <c r="H34" s="12"/>
      <c r="I34" s="12"/>
      <c r="J34" s="17"/>
      <c r="K34" s="17"/>
      <c r="L34" s="11"/>
    </row>
    <row r="35" spans="2:12" s="9" customFormat="1" x14ac:dyDescent="0.2">
      <c r="B35" s="10"/>
      <c r="C35" s="3"/>
      <c r="D35" s="3"/>
      <c r="E35" s="11"/>
      <c r="F35" s="11"/>
      <c r="G35" s="11"/>
      <c r="H35" s="12"/>
      <c r="I35" s="12"/>
      <c r="J35" s="17"/>
      <c r="K35" s="17"/>
      <c r="L35" s="11"/>
    </row>
    <row r="36" spans="2:12" s="9" customFormat="1" x14ac:dyDescent="0.2">
      <c r="B36" s="10"/>
      <c r="C36" s="3"/>
      <c r="D36" s="3"/>
      <c r="E36" s="11"/>
      <c r="F36" s="11"/>
      <c r="G36" s="11"/>
      <c r="H36" s="12"/>
      <c r="I36" s="12"/>
      <c r="J36" s="17"/>
      <c r="K36" s="17"/>
      <c r="L36" s="11"/>
    </row>
    <row r="37" spans="2:12" s="9" customFormat="1" x14ac:dyDescent="0.2">
      <c r="B37" s="10"/>
      <c r="C37" s="3"/>
      <c r="D37" s="3"/>
      <c r="E37" s="11"/>
      <c r="F37" s="11"/>
      <c r="G37" s="11"/>
      <c r="H37" s="12"/>
      <c r="I37" s="12"/>
      <c r="J37" s="17"/>
      <c r="K37" s="17"/>
      <c r="L37" s="11"/>
    </row>
    <row r="38" spans="2:12" s="9" customFormat="1" x14ac:dyDescent="0.2">
      <c r="B38" s="10"/>
      <c r="C38" s="3"/>
      <c r="D38" s="3"/>
      <c r="E38" s="11"/>
      <c r="F38" s="11"/>
      <c r="G38" s="11"/>
      <c r="H38" s="12"/>
      <c r="I38" s="12"/>
      <c r="J38" s="17"/>
      <c r="K38" s="17"/>
      <c r="L38" s="11"/>
    </row>
    <row r="39" spans="2:12" s="9" customFormat="1" x14ac:dyDescent="0.2">
      <c r="B39" s="10"/>
      <c r="C39" s="3"/>
      <c r="D39" s="3"/>
      <c r="E39" s="11"/>
      <c r="F39" s="11"/>
      <c r="G39" s="11"/>
      <c r="H39" s="12"/>
      <c r="I39" s="12"/>
      <c r="J39" s="17"/>
      <c r="K39" s="17"/>
      <c r="L39" s="11"/>
    </row>
    <row r="40" spans="2:12" s="9" customFormat="1" x14ac:dyDescent="0.2">
      <c r="B40" s="10"/>
      <c r="C40" s="3"/>
      <c r="D40" s="3"/>
      <c r="E40" s="11"/>
      <c r="F40" s="11"/>
      <c r="G40" s="11"/>
      <c r="H40" s="12"/>
      <c r="I40" s="12"/>
      <c r="J40" s="17"/>
      <c r="K40" s="17"/>
      <c r="L40" s="11"/>
    </row>
    <row r="41" spans="2:12" s="9" customFormat="1" x14ac:dyDescent="0.2">
      <c r="B41" s="10"/>
      <c r="C41" s="3"/>
      <c r="D41" s="3"/>
      <c r="E41" s="11"/>
      <c r="F41" s="11"/>
      <c r="G41" s="11"/>
      <c r="H41" s="12"/>
      <c r="I41" s="12"/>
      <c r="J41" s="17"/>
      <c r="K41" s="17"/>
      <c r="L41" s="11"/>
    </row>
    <row r="42" spans="2:12" s="9" customFormat="1" x14ac:dyDescent="0.2">
      <c r="B42" s="10"/>
      <c r="C42" s="3"/>
      <c r="D42" s="3"/>
      <c r="E42" s="11"/>
      <c r="F42" s="11"/>
      <c r="G42" s="11"/>
      <c r="H42" s="12"/>
      <c r="I42" s="12"/>
      <c r="J42" s="17"/>
      <c r="K42" s="17"/>
      <c r="L42" s="11"/>
    </row>
    <row r="43" spans="2:12" s="9" customFormat="1" x14ac:dyDescent="0.2">
      <c r="B43" s="10"/>
      <c r="C43" s="3"/>
      <c r="D43" s="3"/>
      <c r="E43" s="11"/>
      <c r="F43" s="11"/>
      <c r="G43" s="11"/>
      <c r="H43" s="12"/>
      <c r="I43" s="12"/>
      <c r="J43" s="17"/>
      <c r="K43" s="17"/>
      <c r="L43" s="11"/>
    </row>
    <row r="44" spans="2:12" s="9" customFormat="1" x14ac:dyDescent="0.2">
      <c r="B44" s="10"/>
      <c r="C44" s="3"/>
      <c r="D44" s="3"/>
      <c r="E44" s="11"/>
      <c r="F44" s="11"/>
      <c r="G44" s="11"/>
      <c r="H44" s="12"/>
      <c r="I44" s="12"/>
      <c r="J44" s="17"/>
      <c r="K44" s="17"/>
      <c r="L44" s="11"/>
    </row>
    <row r="45" spans="2:12" s="9" customFormat="1" x14ac:dyDescent="0.2">
      <c r="B45" s="10"/>
      <c r="C45" s="3"/>
      <c r="D45" s="3"/>
      <c r="E45" s="11"/>
      <c r="F45" s="11"/>
      <c r="G45" s="11"/>
      <c r="H45" s="12"/>
      <c r="I45" s="12"/>
      <c r="J45" s="17"/>
      <c r="K45" s="17"/>
      <c r="L45" s="11"/>
    </row>
    <row r="46" spans="2:12" s="9" customFormat="1" x14ac:dyDescent="0.2">
      <c r="B46" s="10"/>
      <c r="C46" s="3"/>
      <c r="D46" s="3"/>
      <c r="E46" s="11"/>
      <c r="F46" s="11"/>
      <c r="G46" s="11"/>
      <c r="H46" s="12"/>
      <c r="I46" s="12"/>
      <c r="J46" s="17"/>
      <c r="K46" s="17"/>
      <c r="L46" s="11"/>
    </row>
    <row r="47" spans="2:12" s="9" customFormat="1" x14ac:dyDescent="0.2">
      <c r="B47" s="10"/>
      <c r="C47" s="3"/>
      <c r="D47" s="3"/>
      <c r="E47" s="11"/>
      <c r="F47" s="11"/>
      <c r="G47" s="11"/>
      <c r="H47" s="12"/>
      <c r="I47" s="12"/>
      <c r="J47" s="17"/>
      <c r="K47" s="17"/>
      <c r="L47" s="11"/>
    </row>
    <row r="48" spans="2:12" s="9" customFormat="1" x14ac:dyDescent="0.2">
      <c r="B48" s="10"/>
      <c r="C48" s="3"/>
      <c r="D48" s="3"/>
      <c r="E48" s="11"/>
      <c r="F48" s="11"/>
      <c r="G48" s="11"/>
      <c r="H48" s="12"/>
      <c r="I48" s="12"/>
      <c r="J48" s="17"/>
      <c r="K48" s="17"/>
      <c r="L48" s="11"/>
    </row>
    <row r="49" spans="2:12" s="9" customFormat="1" x14ac:dyDescent="0.2">
      <c r="B49" s="10"/>
      <c r="C49" s="3"/>
      <c r="D49" s="3"/>
      <c r="E49" s="11"/>
      <c r="F49" s="11"/>
      <c r="G49" s="11"/>
      <c r="H49" s="12"/>
      <c r="I49" s="12"/>
      <c r="J49" s="17"/>
      <c r="K49" s="17"/>
      <c r="L49" s="11"/>
    </row>
    <row r="50" spans="2:12" s="9" customFormat="1" x14ac:dyDescent="0.2">
      <c r="B50" s="10"/>
      <c r="C50" s="3"/>
      <c r="D50" s="3"/>
      <c r="E50" s="11"/>
      <c r="F50" s="11"/>
      <c r="G50" s="11"/>
      <c r="H50" s="12"/>
      <c r="I50" s="12"/>
      <c r="J50" s="17"/>
      <c r="K50" s="17"/>
      <c r="L50" s="11"/>
    </row>
    <row r="51" spans="2:12" s="9" customFormat="1" x14ac:dyDescent="0.2">
      <c r="B51" s="10"/>
      <c r="C51" s="3"/>
      <c r="D51" s="3"/>
      <c r="E51" s="11"/>
      <c r="F51" s="11"/>
      <c r="G51" s="11"/>
      <c r="H51" s="12"/>
      <c r="I51" s="12"/>
      <c r="J51" s="17"/>
      <c r="K51" s="17"/>
      <c r="L51" s="11"/>
    </row>
    <row r="52" spans="2:12" s="9" customFormat="1" x14ac:dyDescent="0.2">
      <c r="B52" s="10"/>
      <c r="C52" s="3"/>
      <c r="D52" s="3"/>
      <c r="E52" s="11"/>
      <c r="F52" s="11"/>
      <c r="G52" s="11"/>
      <c r="H52" s="12"/>
      <c r="I52" s="12"/>
      <c r="J52" s="17"/>
      <c r="K52" s="17"/>
      <c r="L52" s="11"/>
    </row>
    <row r="53" spans="2:12" s="9" customFormat="1" x14ac:dyDescent="0.2">
      <c r="B53" s="10"/>
      <c r="C53" s="3"/>
      <c r="D53" s="3"/>
      <c r="E53" s="11"/>
      <c r="F53" s="11"/>
      <c r="G53" s="11"/>
      <c r="H53" s="12"/>
      <c r="I53" s="12"/>
      <c r="J53" s="17"/>
      <c r="K53" s="17"/>
      <c r="L53" s="11"/>
    </row>
    <row r="54" spans="2:12" s="9" customFormat="1" x14ac:dyDescent="0.2">
      <c r="B54" s="10"/>
      <c r="C54" s="3"/>
      <c r="D54" s="3"/>
      <c r="E54" s="11"/>
      <c r="F54" s="11"/>
      <c r="G54" s="11"/>
      <c r="H54" s="12"/>
      <c r="I54" s="12"/>
      <c r="J54" s="17"/>
      <c r="K54" s="17"/>
      <c r="L54" s="11"/>
    </row>
    <row r="55" spans="2:12" s="9" customFormat="1" x14ac:dyDescent="0.2">
      <c r="B55" s="10"/>
      <c r="C55" s="3"/>
      <c r="D55" s="3"/>
      <c r="E55" s="11"/>
      <c r="F55" s="11"/>
      <c r="G55" s="11"/>
      <c r="H55" s="12"/>
      <c r="I55" s="12"/>
      <c r="J55" s="17"/>
      <c r="K55" s="17"/>
      <c r="L55" s="11"/>
    </row>
    <row r="56" spans="2:12" s="9" customFormat="1" x14ac:dyDescent="0.2">
      <c r="B56" s="10"/>
      <c r="C56" s="3"/>
      <c r="D56" s="3"/>
      <c r="E56" s="11"/>
      <c r="F56" s="11"/>
      <c r="G56" s="11"/>
      <c r="H56" s="12"/>
      <c r="I56" s="12"/>
      <c r="J56" s="17"/>
      <c r="K56" s="17"/>
      <c r="L56" s="11"/>
    </row>
    <row r="57" spans="2:12" s="9" customFormat="1" x14ac:dyDescent="0.2">
      <c r="B57" s="10"/>
      <c r="C57" s="3"/>
      <c r="D57" s="3"/>
      <c r="E57" s="11"/>
      <c r="F57" s="11"/>
      <c r="G57" s="11"/>
      <c r="H57" s="12"/>
      <c r="I57" s="12"/>
      <c r="J57" s="17"/>
      <c r="K57" s="17"/>
      <c r="L57" s="11"/>
    </row>
    <row r="58" spans="2:12" s="9" customFormat="1" x14ac:dyDescent="0.2">
      <c r="B58" s="10"/>
      <c r="C58" s="3"/>
      <c r="D58" s="3"/>
      <c r="E58" s="11"/>
      <c r="F58" s="11"/>
      <c r="G58" s="11"/>
      <c r="H58" s="12"/>
      <c r="I58" s="12"/>
      <c r="J58" s="17"/>
      <c r="K58" s="17"/>
      <c r="L58" s="11"/>
    </row>
    <row r="59" spans="2:12" s="9" customFormat="1" x14ac:dyDescent="0.2">
      <c r="B59" s="10"/>
      <c r="C59" s="3"/>
      <c r="D59" s="3"/>
      <c r="E59" s="11"/>
      <c r="F59" s="11"/>
      <c r="G59" s="11"/>
      <c r="H59" s="12"/>
      <c r="I59" s="12"/>
      <c r="J59" s="17"/>
      <c r="K59" s="17"/>
      <c r="L59" s="11"/>
    </row>
    <row r="60" spans="2:12" s="9" customFormat="1" x14ac:dyDescent="0.2">
      <c r="B60" s="10"/>
      <c r="C60" s="3"/>
      <c r="D60" s="3"/>
      <c r="E60" s="11"/>
      <c r="F60" s="11"/>
      <c r="G60" s="11"/>
      <c r="H60" s="12"/>
      <c r="I60" s="12"/>
      <c r="J60" s="17"/>
      <c r="K60" s="17"/>
      <c r="L60" s="11"/>
    </row>
    <row r="61" spans="2:12" s="9" customFormat="1" x14ac:dyDescent="0.2">
      <c r="B61" s="10"/>
      <c r="C61" s="3"/>
      <c r="D61" s="3"/>
      <c r="E61" s="11"/>
      <c r="F61" s="11"/>
      <c r="G61" s="11"/>
      <c r="H61" s="12"/>
      <c r="I61" s="12"/>
      <c r="J61" s="17"/>
      <c r="K61" s="17"/>
      <c r="L61" s="11"/>
    </row>
    <row r="62" spans="2:12" s="9" customFormat="1" x14ac:dyDescent="0.2">
      <c r="B62" s="10"/>
      <c r="C62" s="3"/>
      <c r="D62" s="3"/>
      <c r="E62" s="11"/>
      <c r="F62" s="11"/>
      <c r="G62" s="11"/>
      <c r="H62" s="12"/>
      <c r="I62" s="12"/>
      <c r="J62" s="17"/>
      <c r="K62" s="17"/>
      <c r="L62" s="11"/>
    </row>
    <row r="63" spans="2:12" s="9" customFormat="1" x14ac:dyDescent="0.2">
      <c r="B63" s="10"/>
      <c r="C63" s="3"/>
      <c r="D63" s="3"/>
      <c r="E63" s="11"/>
      <c r="F63" s="11"/>
      <c r="G63" s="11"/>
      <c r="H63" s="12"/>
      <c r="I63" s="12"/>
      <c r="J63" s="17"/>
      <c r="K63" s="17"/>
      <c r="L63" s="11"/>
    </row>
    <row r="64" spans="2:12" s="9" customFormat="1" x14ac:dyDescent="0.2">
      <c r="B64" s="10"/>
      <c r="C64" s="3"/>
      <c r="D64" s="3"/>
      <c r="E64" s="11"/>
      <c r="F64" s="11"/>
      <c r="G64" s="11"/>
      <c r="H64" s="12"/>
      <c r="I64" s="12"/>
      <c r="J64" s="17"/>
      <c r="K64" s="17"/>
      <c r="L64" s="11"/>
    </row>
    <row r="65" spans="2:12" s="9" customFormat="1" x14ac:dyDescent="0.2">
      <c r="B65" s="10"/>
      <c r="C65" s="3"/>
      <c r="D65" s="3"/>
      <c r="E65" s="11"/>
      <c r="F65" s="11"/>
      <c r="G65" s="11"/>
      <c r="H65" s="12"/>
      <c r="I65" s="12"/>
      <c r="J65" s="17"/>
      <c r="K65" s="17"/>
      <c r="L65" s="11"/>
    </row>
    <row r="66" spans="2:12" s="9" customFormat="1" x14ac:dyDescent="0.2">
      <c r="B66" s="10"/>
      <c r="C66" s="3"/>
      <c r="D66" s="3"/>
      <c r="E66" s="11"/>
      <c r="F66" s="11"/>
      <c r="G66" s="11"/>
      <c r="H66" s="12"/>
      <c r="I66" s="12"/>
      <c r="J66" s="17"/>
      <c r="K66" s="17"/>
      <c r="L66" s="11"/>
    </row>
    <row r="67" spans="2:12" s="9" customFormat="1" x14ac:dyDescent="0.2">
      <c r="B67" s="10"/>
      <c r="C67" s="3"/>
      <c r="D67" s="3"/>
      <c r="E67" s="11"/>
      <c r="F67" s="11"/>
      <c r="G67" s="11"/>
      <c r="H67" s="12"/>
      <c r="I67" s="12"/>
      <c r="J67" s="17"/>
      <c r="K67" s="17"/>
      <c r="L67" s="11"/>
    </row>
    <row r="68" spans="2:12" s="9" customFormat="1" x14ac:dyDescent="0.2">
      <c r="B68" s="10"/>
      <c r="C68" s="3"/>
      <c r="D68" s="3"/>
      <c r="E68" s="11"/>
      <c r="F68" s="11"/>
      <c r="G68" s="11"/>
      <c r="H68" s="12"/>
      <c r="I68" s="12"/>
      <c r="J68" s="17"/>
      <c r="K68" s="17"/>
      <c r="L68" s="11"/>
    </row>
    <row r="69" spans="2:12" s="9" customFormat="1" x14ac:dyDescent="0.2">
      <c r="B69" s="10"/>
      <c r="C69" s="3"/>
      <c r="D69" s="3"/>
      <c r="E69" s="11"/>
      <c r="F69" s="11"/>
      <c r="G69" s="11"/>
      <c r="H69" s="12"/>
      <c r="I69" s="12"/>
      <c r="J69" s="17"/>
      <c r="K69" s="17"/>
      <c r="L69" s="11"/>
    </row>
    <row r="70" spans="2:12" s="9" customFormat="1" x14ac:dyDescent="0.2">
      <c r="B70" s="10"/>
      <c r="C70" s="3"/>
      <c r="D70" s="3"/>
      <c r="E70" s="11"/>
      <c r="F70" s="11"/>
      <c r="G70" s="11"/>
      <c r="H70" s="12"/>
      <c r="I70" s="12"/>
      <c r="J70" s="17"/>
      <c r="K70" s="17"/>
      <c r="L70" s="11"/>
    </row>
    <row r="71" spans="2:12" s="9" customFormat="1" x14ac:dyDescent="0.2">
      <c r="B71" s="10"/>
      <c r="C71" s="3"/>
      <c r="D71" s="3"/>
      <c r="E71" s="11"/>
      <c r="F71" s="11"/>
      <c r="G71" s="11"/>
      <c r="H71" s="12"/>
      <c r="I71" s="12"/>
      <c r="J71" s="17"/>
      <c r="K71" s="17"/>
      <c r="L71" s="11"/>
    </row>
    <row r="72" spans="2:12" s="9" customFormat="1" x14ac:dyDescent="0.2">
      <c r="B72" s="10"/>
      <c r="C72" s="3"/>
      <c r="D72" s="3"/>
      <c r="E72" s="11"/>
      <c r="F72" s="11"/>
      <c r="G72" s="11"/>
      <c r="H72" s="12"/>
      <c r="I72" s="12"/>
      <c r="J72" s="17"/>
      <c r="K72" s="17"/>
      <c r="L72" s="11"/>
    </row>
    <row r="73" spans="2:12" s="9" customFormat="1" x14ac:dyDescent="0.2">
      <c r="B73" s="10"/>
      <c r="C73" s="3"/>
      <c r="D73" s="3"/>
      <c r="E73" s="11"/>
      <c r="F73" s="11"/>
      <c r="G73" s="11"/>
      <c r="H73" s="12"/>
      <c r="I73" s="12"/>
      <c r="J73" s="17"/>
      <c r="K73" s="17"/>
      <c r="L73" s="11"/>
    </row>
    <row r="74" spans="2:12" s="9" customFormat="1" x14ac:dyDescent="0.2">
      <c r="B74" s="10"/>
      <c r="C74" s="3"/>
      <c r="D74" s="3"/>
      <c r="E74" s="11"/>
      <c r="F74" s="11"/>
      <c r="G74" s="11"/>
      <c r="H74" s="12"/>
      <c r="I74" s="12"/>
      <c r="J74" s="17"/>
      <c r="K74" s="17"/>
      <c r="L74" s="11"/>
    </row>
    <row r="75" spans="2:12" s="9" customFormat="1" x14ac:dyDescent="0.2">
      <c r="B75" s="10"/>
      <c r="C75" s="3"/>
      <c r="D75" s="3"/>
      <c r="E75" s="11"/>
      <c r="F75" s="11"/>
      <c r="G75" s="11"/>
      <c r="H75" s="12"/>
      <c r="I75" s="12"/>
      <c r="J75" s="17"/>
      <c r="K75" s="17"/>
      <c r="L75" s="11"/>
    </row>
    <row r="76" spans="2:12" s="9" customFormat="1" x14ac:dyDescent="0.2">
      <c r="B76" s="10"/>
      <c r="C76" s="3"/>
      <c r="D76" s="3"/>
      <c r="E76" s="11"/>
      <c r="F76" s="11"/>
      <c r="G76" s="11"/>
      <c r="H76" s="12"/>
      <c r="I76" s="12"/>
      <c r="J76" s="17"/>
      <c r="K76" s="17"/>
      <c r="L76" s="11"/>
    </row>
    <row r="77" spans="2:12" s="9" customFormat="1" x14ac:dyDescent="0.2">
      <c r="B77" s="10"/>
      <c r="C77" s="3"/>
      <c r="D77" s="3"/>
      <c r="E77" s="11"/>
      <c r="F77" s="11"/>
      <c r="G77" s="11"/>
      <c r="H77" s="12"/>
      <c r="I77" s="12"/>
      <c r="J77" s="17"/>
      <c r="K77" s="17"/>
      <c r="L77" s="11"/>
    </row>
    <row r="78" spans="2:12" s="9" customFormat="1" x14ac:dyDescent="0.2">
      <c r="B78" s="10"/>
      <c r="C78" s="3"/>
      <c r="D78" s="3"/>
      <c r="E78" s="11"/>
      <c r="F78" s="11"/>
      <c r="G78" s="11"/>
      <c r="H78" s="12"/>
      <c r="I78" s="12"/>
      <c r="J78" s="17"/>
      <c r="K78" s="17"/>
      <c r="L78" s="11"/>
    </row>
    <row r="79" spans="2:12" s="9" customFormat="1" x14ac:dyDescent="0.2">
      <c r="B79" s="10"/>
      <c r="C79" s="3"/>
      <c r="D79" s="3"/>
      <c r="E79" s="11"/>
      <c r="F79" s="11"/>
      <c r="G79" s="11"/>
      <c r="H79" s="12"/>
      <c r="I79" s="12"/>
      <c r="J79" s="17"/>
      <c r="K79" s="17"/>
      <c r="L79" s="11"/>
    </row>
    <row r="80" spans="2:12" s="9" customFormat="1" x14ac:dyDescent="0.2">
      <c r="B80" s="10"/>
      <c r="C80" s="3"/>
      <c r="D80" s="3"/>
      <c r="E80" s="11"/>
      <c r="F80" s="11"/>
      <c r="G80" s="11"/>
      <c r="H80" s="12"/>
      <c r="I80" s="12"/>
      <c r="J80" s="17"/>
      <c r="K80" s="17"/>
      <c r="L80" s="11"/>
    </row>
    <row r="81" spans="2:12" s="9" customFormat="1" x14ac:dyDescent="0.2">
      <c r="B81" s="10"/>
      <c r="C81" s="3"/>
      <c r="D81" s="3"/>
      <c r="E81" s="11"/>
      <c r="F81" s="11"/>
      <c r="G81" s="11"/>
      <c r="H81" s="12"/>
      <c r="I81" s="12"/>
      <c r="J81" s="17"/>
      <c r="K81" s="17"/>
      <c r="L81" s="11"/>
    </row>
    <row r="82" spans="2:12" s="9" customFormat="1" x14ac:dyDescent="0.2">
      <c r="B82" s="10"/>
      <c r="C82" s="3"/>
      <c r="D82" s="3"/>
      <c r="E82" s="11"/>
      <c r="F82" s="11"/>
      <c r="G82" s="11"/>
      <c r="H82" s="12"/>
      <c r="I82" s="12"/>
      <c r="J82" s="17"/>
      <c r="K82" s="17"/>
      <c r="L82" s="11"/>
    </row>
    <row r="83" spans="2:12" s="9" customFormat="1" x14ac:dyDescent="0.2">
      <c r="B83" s="10"/>
      <c r="C83" s="3"/>
      <c r="D83" s="3"/>
      <c r="E83" s="11"/>
      <c r="F83" s="11"/>
      <c r="G83" s="11"/>
      <c r="H83" s="12"/>
      <c r="I83" s="12"/>
      <c r="J83" s="17"/>
      <c r="K83" s="17"/>
      <c r="L83" s="11"/>
    </row>
    <row r="84" spans="2:12" s="9" customFormat="1" x14ac:dyDescent="0.2">
      <c r="B84" s="10"/>
      <c r="C84" s="3"/>
      <c r="D84" s="3"/>
      <c r="E84" s="11"/>
      <c r="F84" s="11"/>
      <c r="G84" s="11"/>
      <c r="H84" s="12"/>
      <c r="I84" s="12"/>
      <c r="J84" s="17"/>
      <c r="K84" s="17"/>
      <c r="L84" s="11"/>
    </row>
    <row r="85" spans="2:12" s="9" customFormat="1" x14ac:dyDescent="0.2">
      <c r="B85" s="10"/>
      <c r="C85" s="3"/>
      <c r="D85" s="3"/>
      <c r="E85" s="11"/>
      <c r="F85" s="11"/>
      <c r="G85" s="11"/>
      <c r="H85" s="12"/>
      <c r="I85" s="12"/>
      <c r="J85" s="17"/>
      <c r="K85" s="17"/>
      <c r="L85" s="11"/>
    </row>
    <row r="86" spans="2:12" s="9" customFormat="1" x14ac:dyDescent="0.2">
      <c r="B86" s="10"/>
      <c r="C86" s="3"/>
      <c r="D86" s="3"/>
      <c r="E86" s="11"/>
      <c r="F86" s="11"/>
      <c r="G86" s="11"/>
      <c r="H86" s="12"/>
      <c r="I86" s="12"/>
      <c r="J86" s="17"/>
      <c r="K86" s="17"/>
      <c r="L86" s="11"/>
    </row>
    <row r="87" spans="2:12" s="9" customFormat="1" x14ac:dyDescent="0.2">
      <c r="B87" s="10"/>
      <c r="C87" s="3"/>
      <c r="D87" s="3"/>
      <c r="E87" s="11"/>
      <c r="F87" s="11"/>
      <c r="G87" s="11"/>
      <c r="H87" s="12"/>
      <c r="I87" s="12"/>
      <c r="J87" s="17"/>
      <c r="K87" s="17"/>
      <c r="L87" s="11"/>
    </row>
    <row r="88" spans="2:12" s="9" customFormat="1" x14ac:dyDescent="0.2">
      <c r="B88" s="10"/>
      <c r="C88" s="3"/>
      <c r="D88" s="3"/>
      <c r="E88" s="11"/>
      <c r="F88" s="11"/>
      <c r="G88" s="11"/>
      <c r="H88" s="12"/>
      <c r="I88" s="12"/>
      <c r="J88" s="17"/>
      <c r="K88" s="17"/>
      <c r="L88" s="11"/>
    </row>
    <row r="89" spans="2:12" s="9" customFormat="1" x14ac:dyDescent="0.2">
      <c r="B89" s="10"/>
      <c r="C89" s="3"/>
      <c r="D89" s="3"/>
      <c r="E89" s="11"/>
      <c r="F89" s="11"/>
      <c r="G89" s="11"/>
      <c r="H89" s="12"/>
      <c r="I89" s="12"/>
      <c r="J89" s="17"/>
      <c r="K89" s="17"/>
      <c r="L89" s="11"/>
    </row>
    <row r="90" spans="2:12" s="9" customFormat="1" x14ac:dyDescent="0.2">
      <c r="B90" s="10"/>
      <c r="C90" s="3"/>
      <c r="D90" s="3"/>
      <c r="E90" s="11"/>
      <c r="F90" s="11"/>
      <c r="G90" s="11"/>
      <c r="H90" s="12"/>
      <c r="I90" s="12"/>
      <c r="J90" s="17"/>
      <c r="K90" s="17"/>
      <c r="L90" s="11"/>
    </row>
    <row r="91" spans="2:12" s="9" customFormat="1" x14ac:dyDescent="0.2">
      <c r="B91" s="10"/>
      <c r="C91" s="3"/>
      <c r="D91" s="3"/>
      <c r="E91" s="11"/>
      <c r="F91" s="11"/>
      <c r="G91" s="11"/>
      <c r="H91" s="12"/>
      <c r="I91" s="12"/>
      <c r="J91" s="17"/>
      <c r="K91" s="17"/>
      <c r="L91" s="11"/>
    </row>
    <row r="92" spans="2:12" s="9" customFormat="1" x14ac:dyDescent="0.2">
      <c r="B92" s="10"/>
      <c r="C92" s="3"/>
      <c r="D92" s="3"/>
      <c r="E92" s="11"/>
      <c r="F92" s="11"/>
      <c r="G92" s="11"/>
      <c r="H92" s="12"/>
      <c r="I92" s="12"/>
      <c r="J92" s="17"/>
      <c r="K92" s="17"/>
      <c r="L92" s="11"/>
    </row>
    <row r="93" spans="2:12" s="9" customFormat="1" x14ac:dyDescent="0.2">
      <c r="B93" s="10"/>
      <c r="C93" s="3"/>
      <c r="D93" s="3"/>
      <c r="E93" s="11"/>
      <c r="F93" s="11"/>
      <c r="G93" s="11"/>
      <c r="H93" s="12"/>
      <c r="I93" s="12"/>
      <c r="J93" s="17"/>
      <c r="K93" s="17"/>
      <c r="L93" s="11"/>
    </row>
    <row r="94" spans="2:12" s="9" customFormat="1" x14ac:dyDescent="0.2">
      <c r="B94" s="10"/>
      <c r="C94" s="3"/>
      <c r="D94" s="3"/>
      <c r="E94" s="11"/>
      <c r="F94" s="11"/>
      <c r="G94" s="11"/>
      <c r="H94" s="12"/>
      <c r="I94" s="12"/>
      <c r="J94" s="17"/>
      <c r="K94" s="17"/>
      <c r="L94" s="11"/>
    </row>
    <row r="95" spans="2:12" s="9" customFormat="1" x14ac:dyDescent="0.2">
      <c r="B95" s="10"/>
      <c r="C95" s="3"/>
      <c r="D95" s="3"/>
      <c r="E95" s="11"/>
      <c r="F95" s="11"/>
      <c r="G95" s="11"/>
      <c r="H95" s="12"/>
      <c r="I95" s="12"/>
      <c r="J95" s="17"/>
      <c r="K95" s="17"/>
      <c r="L95" s="11"/>
    </row>
    <row r="96" spans="2:12" s="9" customFormat="1" x14ac:dyDescent="0.2">
      <c r="B96" s="10"/>
      <c r="C96" s="3"/>
      <c r="D96" s="3"/>
      <c r="E96" s="11"/>
      <c r="F96" s="11"/>
      <c r="G96" s="11"/>
      <c r="H96" s="12"/>
      <c r="I96" s="12"/>
      <c r="J96" s="17"/>
      <c r="K96" s="17"/>
      <c r="L96" s="11"/>
    </row>
    <row r="97" spans="2:15" s="9" customFormat="1" x14ac:dyDescent="0.2">
      <c r="B97" s="10"/>
      <c r="C97" s="3"/>
      <c r="D97" s="3"/>
      <c r="E97" s="11"/>
      <c r="F97" s="11"/>
      <c r="G97" s="11"/>
      <c r="H97" s="12"/>
      <c r="I97" s="12"/>
      <c r="J97" s="17"/>
      <c r="K97" s="17"/>
      <c r="L97" s="11"/>
    </row>
    <row r="98" spans="2:15" s="9" customFormat="1" x14ac:dyDescent="0.2">
      <c r="B98" s="10"/>
      <c r="C98" s="3"/>
      <c r="D98" s="3"/>
      <c r="E98" s="11"/>
      <c r="F98" s="11"/>
      <c r="G98" s="11"/>
      <c r="H98" s="12"/>
      <c r="I98" s="12"/>
      <c r="J98" s="17"/>
      <c r="K98" s="17"/>
      <c r="L98" s="11"/>
    </row>
    <row r="99" spans="2:15" s="9" customFormat="1" x14ac:dyDescent="0.2">
      <c r="B99" s="10"/>
      <c r="C99" s="3"/>
      <c r="D99" s="3"/>
      <c r="E99" s="11"/>
      <c r="F99" s="11"/>
      <c r="G99" s="11"/>
      <c r="H99" s="12"/>
      <c r="I99" s="12"/>
      <c r="J99" s="17"/>
      <c r="K99" s="17"/>
      <c r="L99" s="11"/>
    </row>
    <row r="100" spans="2:15" s="9" customFormat="1" x14ac:dyDescent="0.2">
      <c r="B100" s="10"/>
      <c r="C100" s="3"/>
      <c r="D100" s="3"/>
      <c r="E100" s="11"/>
      <c r="F100" s="11"/>
      <c r="G100" s="11"/>
      <c r="H100" s="12"/>
      <c r="I100" s="12"/>
      <c r="J100" s="17"/>
      <c r="K100" s="17"/>
      <c r="L100" s="11"/>
    </row>
    <row r="101" spans="2:15" s="9" customFormat="1" x14ac:dyDescent="0.2">
      <c r="B101" s="10"/>
      <c r="C101" s="3"/>
      <c r="D101" s="3"/>
      <c r="E101" s="11"/>
      <c r="F101" s="11"/>
      <c r="G101" s="11"/>
      <c r="H101" s="12"/>
      <c r="I101" s="12"/>
      <c r="J101" s="17"/>
      <c r="K101" s="17"/>
      <c r="L101" s="11"/>
    </row>
    <row r="102" spans="2:15" s="9" customFormat="1" x14ac:dyDescent="0.2">
      <c r="B102" s="10"/>
      <c r="C102" s="3"/>
      <c r="D102" s="3"/>
      <c r="E102" s="11"/>
      <c r="F102" s="11"/>
      <c r="G102" s="11"/>
      <c r="H102" s="12"/>
      <c r="I102" s="12"/>
      <c r="J102" s="17"/>
      <c r="K102" s="17"/>
      <c r="L102" s="11"/>
    </row>
    <row r="103" spans="2:15" s="9" customFormat="1" x14ac:dyDescent="0.2">
      <c r="B103" s="10"/>
      <c r="C103" s="3"/>
      <c r="D103" s="3"/>
      <c r="E103" s="11"/>
      <c r="F103" s="11"/>
      <c r="G103" s="11"/>
      <c r="H103" s="12"/>
      <c r="I103" s="12"/>
      <c r="J103" s="17"/>
      <c r="K103" s="17"/>
      <c r="L103" s="11"/>
    </row>
    <row r="104" spans="2:15" s="9" customFormat="1" x14ac:dyDescent="0.2">
      <c r="B104" s="10"/>
      <c r="C104" s="3"/>
      <c r="D104" s="3"/>
      <c r="E104" s="11"/>
      <c r="F104" s="11"/>
      <c r="G104" s="11"/>
      <c r="H104" s="12"/>
      <c r="I104" s="12"/>
      <c r="J104" s="17"/>
      <c r="K104" s="17"/>
      <c r="L104" s="11"/>
    </row>
    <row r="105" spans="2:15" s="9" customFormat="1" x14ac:dyDescent="0.2">
      <c r="B105" s="10"/>
      <c r="C105" s="3"/>
      <c r="D105" s="3"/>
      <c r="E105" s="11"/>
      <c r="F105" s="11"/>
      <c r="G105" s="11"/>
      <c r="H105" s="12"/>
      <c r="I105" s="12"/>
      <c r="J105" s="17"/>
      <c r="K105" s="17"/>
      <c r="L105" s="11"/>
    </row>
    <row r="106" spans="2:15" s="9" customFormat="1" x14ac:dyDescent="0.2">
      <c r="B106" s="10"/>
      <c r="C106" s="3"/>
      <c r="D106" s="3"/>
      <c r="E106" s="11"/>
      <c r="F106" s="11"/>
      <c r="G106" s="11"/>
      <c r="H106" s="12"/>
      <c r="I106" s="12"/>
      <c r="J106" s="17"/>
      <c r="K106" s="17"/>
      <c r="L106" s="11"/>
    </row>
    <row r="107" spans="2:15" s="9" customFormat="1" x14ac:dyDescent="0.2">
      <c r="B107" s="10"/>
      <c r="C107" s="3"/>
      <c r="D107" s="3"/>
      <c r="E107" s="11"/>
      <c r="F107" s="11"/>
      <c r="G107" s="11"/>
      <c r="H107" s="12"/>
      <c r="I107" s="12"/>
      <c r="J107" s="17"/>
      <c r="K107" s="17"/>
      <c r="L107" s="11"/>
    </row>
    <row r="108" spans="2:15" x14ac:dyDescent="0.2">
      <c r="G108" s="11"/>
      <c r="H108" s="12"/>
      <c r="I108" s="12"/>
      <c r="J108" s="17"/>
      <c r="K108" s="17"/>
      <c r="L108" s="11"/>
      <c r="M108" s="9"/>
      <c r="N108" s="9"/>
      <c r="O108" s="9"/>
    </row>
    <row r="109" spans="2:15" x14ac:dyDescent="0.2">
      <c r="G109" s="11"/>
      <c r="H109" s="12"/>
      <c r="I109" s="12"/>
      <c r="J109" s="17"/>
      <c r="K109" s="17"/>
      <c r="L109" s="11"/>
      <c r="M109" s="9"/>
      <c r="N109" s="9"/>
      <c r="O109" s="9"/>
    </row>
    <row r="110" spans="2:15" x14ac:dyDescent="0.2">
      <c r="G110" s="11"/>
      <c r="H110" s="12"/>
      <c r="I110" s="12"/>
      <c r="J110" s="17"/>
      <c r="K110" s="17"/>
      <c r="L110" s="11"/>
      <c r="M110" s="9"/>
      <c r="N110" s="9"/>
      <c r="O110" s="9"/>
    </row>
    <row r="111" spans="2:15" x14ac:dyDescent="0.2">
      <c r="G111" s="11"/>
      <c r="H111" s="12"/>
      <c r="I111" s="12"/>
      <c r="J111" s="17"/>
      <c r="K111" s="17"/>
      <c r="L111" s="11"/>
      <c r="M111" s="9"/>
      <c r="N111" s="9"/>
      <c r="O111" s="9"/>
    </row>
    <row r="112" spans="2:15" x14ac:dyDescent="0.2">
      <c r="G112" s="11"/>
      <c r="H112" s="12"/>
      <c r="I112" s="12"/>
      <c r="J112" s="17"/>
      <c r="K112" s="17"/>
      <c r="L112" s="11"/>
      <c r="M112" s="9"/>
      <c r="N112" s="9"/>
      <c r="O112" s="9"/>
    </row>
    <row r="113" spans="7:15" x14ac:dyDescent="0.2">
      <c r="G113" s="11"/>
      <c r="H113" s="12"/>
      <c r="I113" s="12"/>
      <c r="J113" s="17"/>
      <c r="K113" s="17"/>
      <c r="L113" s="11"/>
      <c r="M113" s="9"/>
      <c r="N113" s="9"/>
      <c r="O113" s="9"/>
    </row>
    <row r="114" spans="7:15" x14ac:dyDescent="0.2">
      <c r="G114" s="11"/>
      <c r="H114" s="12"/>
      <c r="I114" s="12"/>
      <c r="J114" s="17"/>
      <c r="K114" s="17"/>
      <c r="L114" s="11"/>
      <c r="M114" s="9"/>
      <c r="N114" s="9"/>
      <c r="O114" s="9"/>
    </row>
    <row r="115" spans="7:15" x14ac:dyDescent="0.2">
      <c r="G115" s="11"/>
      <c r="H115" s="12"/>
      <c r="I115" s="12"/>
      <c r="J115" s="17"/>
      <c r="K115" s="17"/>
      <c r="L115" s="11"/>
      <c r="M115" s="9"/>
      <c r="N115" s="9"/>
      <c r="O115" s="9"/>
    </row>
    <row r="116" spans="7:15" x14ac:dyDescent="0.2">
      <c r="G116" s="11"/>
      <c r="H116" s="12"/>
      <c r="I116" s="12"/>
      <c r="J116" s="17"/>
      <c r="K116" s="17"/>
      <c r="L116" s="11"/>
      <c r="M116" s="9"/>
      <c r="N116" s="9"/>
      <c r="O116" s="9"/>
    </row>
    <row r="117" spans="7:15" x14ac:dyDescent="0.2">
      <c r="G117" s="11"/>
      <c r="H117" s="12"/>
      <c r="I117" s="12"/>
      <c r="J117" s="17"/>
      <c r="K117" s="17"/>
      <c r="L117" s="11"/>
      <c r="M117" s="9"/>
      <c r="N117" s="9"/>
      <c r="O117" s="9"/>
    </row>
    <row r="118" spans="7:15" x14ac:dyDescent="0.2">
      <c r="G118" s="11"/>
      <c r="H118" s="12"/>
      <c r="I118" s="12"/>
      <c r="J118" s="17"/>
      <c r="K118" s="17"/>
      <c r="L118" s="11"/>
      <c r="M118" s="9"/>
      <c r="N118" s="9"/>
      <c r="O118" s="9"/>
    </row>
    <row r="119" spans="7:15" x14ac:dyDescent="0.2">
      <c r="G119" s="11"/>
      <c r="H119" s="12"/>
      <c r="I119" s="12"/>
      <c r="J119" s="17"/>
      <c r="K119" s="17"/>
      <c r="L119" s="11"/>
      <c r="M119" s="9"/>
      <c r="N119" s="9"/>
      <c r="O119" s="9"/>
    </row>
    <row r="120" spans="7:15" x14ac:dyDescent="0.2">
      <c r="G120" s="11"/>
      <c r="H120" s="12"/>
      <c r="I120" s="12"/>
      <c r="J120" s="17"/>
      <c r="K120" s="17"/>
      <c r="L120" s="11"/>
      <c r="M120" s="9"/>
      <c r="N120" s="9"/>
      <c r="O120" s="9"/>
    </row>
    <row r="121" spans="7:15" x14ac:dyDescent="0.2">
      <c r="G121" s="11"/>
      <c r="H121" s="12"/>
      <c r="I121" s="12"/>
      <c r="J121" s="17"/>
      <c r="K121" s="17"/>
      <c r="L121" s="11"/>
      <c r="M121" s="9"/>
      <c r="N121" s="9"/>
      <c r="O121" s="9"/>
    </row>
    <row r="122" spans="7:15" x14ac:dyDescent="0.2">
      <c r="G122" s="11"/>
      <c r="H122" s="12"/>
      <c r="I122" s="12"/>
      <c r="J122" s="17"/>
      <c r="K122" s="17"/>
      <c r="L122" s="11"/>
      <c r="M122" s="9"/>
      <c r="N122" s="9"/>
      <c r="O122" s="9"/>
    </row>
    <row r="123" spans="7:15" x14ac:dyDescent="0.2">
      <c r="G123" s="11"/>
      <c r="H123" s="12"/>
      <c r="I123" s="12"/>
      <c r="J123" s="17"/>
      <c r="K123" s="17"/>
      <c r="L123" s="11"/>
      <c r="M123" s="9"/>
      <c r="N123" s="9"/>
      <c r="O123" s="9"/>
    </row>
    <row r="124" spans="7:15" x14ac:dyDescent="0.2">
      <c r="G124" s="11"/>
      <c r="H124" s="12"/>
      <c r="I124" s="12"/>
      <c r="J124" s="17"/>
      <c r="K124" s="17"/>
      <c r="L124" s="11"/>
      <c r="M124" s="9"/>
      <c r="N124" s="9"/>
      <c r="O124" s="9"/>
    </row>
    <row r="125" spans="7:15" x14ac:dyDescent="0.2">
      <c r="G125" s="11"/>
      <c r="H125" s="12"/>
      <c r="I125" s="12"/>
      <c r="J125" s="17"/>
      <c r="K125" s="17"/>
      <c r="L125" s="11"/>
      <c r="M125" s="9"/>
      <c r="N125" s="9"/>
      <c r="O125" s="9"/>
    </row>
    <row r="126" spans="7:15" x14ac:dyDescent="0.2">
      <c r="G126" s="11"/>
      <c r="H126" s="12"/>
      <c r="I126" s="12"/>
      <c r="J126" s="17"/>
      <c r="K126" s="17"/>
      <c r="L126" s="11"/>
      <c r="M126" s="9"/>
      <c r="N126" s="9"/>
      <c r="O126" s="9"/>
    </row>
    <row r="127" spans="7:15" x14ac:dyDescent="0.2">
      <c r="G127" s="11"/>
      <c r="H127" s="12"/>
      <c r="I127" s="12"/>
      <c r="J127" s="17"/>
      <c r="K127" s="17"/>
      <c r="L127" s="11"/>
      <c r="M127" s="9"/>
      <c r="N127" s="9"/>
      <c r="O127" s="9"/>
    </row>
    <row r="128" spans="7:15" x14ac:dyDescent="0.2">
      <c r="G128" s="11"/>
      <c r="H128" s="12"/>
      <c r="I128" s="12"/>
      <c r="J128" s="17"/>
      <c r="K128" s="17"/>
      <c r="L128" s="11"/>
      <c r="M128" s="9"/>
      <c r="N128" s="9"/>
      <c r="O128" s="9"/>
    </row>
    <row r="129" spans="7:15" x14ac:dyDescent="0.2">
      <c r="G129" s="11"/>
      <c r="H129" s="12"/>
      <c r="I129" s="12"/>
      <c r="J129" s="17"/>
      <c r="K129" s="17"/>
      <c r="L129" s="11"/>
      <c r="M129" s="9"/>
      <c r="N129" s="9"/>
      <c r="O129" s="9"/>
    </row>
    <row r="130" spans="7:15" x14ac:dyDescent="0.2">
      <c r="G130" s="11"/>
      <c r="H130" s="12"/>
      <c r="I130" s="12"/>
      <c r="J130" s="17"/>
      <c r="K130" s="17"/>
      <c r="L130" s="11"/>
      <c r="M130" s="9"/>
      <c r="N130" s="9"/>
      <c r="O130" s="9"/>
    </row>
    <row r="131" spans="7:15" x14ac:dyDescent="0.2">
      <c r="G131" s="11"/>
      <c r="H131" s="12"/>
      <c r="I131" s="12"/>
      <c r="J131" s="17"/>
      <c r="K131" s="17"/>
      <c r="L131" s="11"/>
      <c r="M131" s="9"/>
      <c r="N131" s="9"/>
      <c r="O131" s="9"/>
    </row>
    <row r="132" spans="7:15" x14ac:dyDescent="0.2">
      <c r="G132" s="11"/>
      <c r="H132" s="12"/>
      <c r="I132" s="12"/>
      <c r="J132" s="17"/>
      <c r="K132" s="17"/>
      <c r="L132" s="11"/>
      <c r="M132" s="9"/>
      <c r="N132" s="9"/>
      <c r="O132" s="9"/>
    </row>
    <row r="133" spans="7:15" x14ac:dyDescent="0.2">
      <c r="G133" s="11"/>
      <c r="H133" s="12"/>
      <c r="I133" s="12"/>
      <c r="J133" s="17"/>
      <c r="K133" s="17"/>
      <c r="L133" s="11"/>
      <c r="M133" s="9"/>
      <c r="N133" s="9"/>
      <c r="O133" s="9"/>
    </row>
    <row r="134" spans="7:15" x14ac:dyDescent="0.2">
      <c r="G134" s="11"/>
      <c r="H134" s="12"/>
      <c r="I134" s="12"/>
      <c r="J134" s="17"/>
      <c r="K134" s="17"/>
      <c r="L134" s="11"/>
      <c r="M134" s="9"/>
      <c r="N134" s="9"/>
      <c r="O134" s="9"/>
    </row>
    <row r="135" spans="7:15" x14ac:dyDescent="0.2">
      <c r="G135" s="11"/>
      <c r="H135" s="12"/>
      <c r="I135" s="12"/>
      <c r="J135" s="17"/>
      <c r="K135" s="17"/>
      <c r="L135" s="11"/>
      <c r="M135" s="9"/>
      <c r="N135" s="9"/>
      <c r="O135" s="9"/>
    </row>
    <row r="136" spans="7:15" x14ac:dyDescent="0.2">
      <c r="G136" s="11"/>
      <c r="H136" s="12"/>
      <c r="I136" s="12"/>
      <c r="J136" s="17"/>
      <c r="K136" s="17"/>
      <c r="L136" s="11"/>
      <c r="M136" s="9"/>
      <c r="N136" s="9"/>
      <c r="O136" s="9"/>
    </row>
    <row r="137" spans="7:15" x14ac:dyDescent="0.2">
      <c r="G137" s="11"/>
      <c r="H137" s="12"/>
      <c r="I137" s="12"/>
      <c r="J137" s="17"/>
      <c r="K137" s="17"/>
      <c r="L137" s="11"/>
      <c r="M137" s="9"/>
      <c r="N137" s="9"/>
      <c r="O137" s="9"/>
    </row>
    <row r="138" spans="7:15" x14ac:dyDescent="0.2">
      <c r="G138" s="11"/>
      <c r="H138" s="12"/>
      <c r="I138" s="12"/>
      <c r="J138" s="17"/>
      <c r="K138" s="17"/>
      <c r="L138" s="11"/>
      <c r="M138" s="9"/>
      <c r="N138" s="9"/>
      <c r="O138" s="9"/>
    </row>
    <row r="139" spans="7:15" x14ac:dyDescent="0.2">
      <c r="G139" s="11"/>
      <c r="H139" s="12"/>
      <c r="I139" s="12"/>
      <c r="J139" s="17"/>
      <c r="K139" s="17"/>
      <c r="L139" s="11"/>
      <c r="M139" s="9"/>
      <c r="N139" s="9"/>
      <c r="O139" s="9"/>
    </row>
    <row r="140" spans="7:15" x14ac:dyDescent="0.2">
      <c r="G140" s="11"/>
      <c r="H140" s="12"/>
      <c r="I140" s="12"/>
      <c r="J140" s="17"/>
      <c r="K140" s="17"/>
      <c r="L140" s="11"/>
      <c r="M140" s="9"/>
      <c r="N140" s="9"/>
      <c r="O140" s="9"/>
    </row>
    <row r="141" spans="7:15" x14ac:dyDescent="0.2">
      <c r="G141" s="11"/>
      <c r="H141" s="12"/>
      <c r="I141" s="12"/>
      <c r="J141" s="17"/>
      <c r="K141" s="17"/>
      <c r="L141" s="11"/>
      <c r="M141" s="9"/>
      <c r="N141" s="9"/>
      <c r="O141" s="9"/>
    </row>
    <row r="142" spans="7:15" x14ac:dyDescent="0.2">
      <c r="G142" s="11"/>
      <c r="H142" s="12"/>
      <c r="I142" s="12"/>
      <c r="J142" s="17"/>
      <c r="K142" s="17"/>
      <c r="L142" s="11"/>
      <c r="M142" s="9"/>
      <c r="N142" s="9"/>
      <c r="O142" s="9"/>
    </row>
    <row r="143" spans="7:15" x14ac:dyDescent="0.2">
      <c r="G143" s="11"/>
      <c r="H143" s="12"/>
      <c r="I143" s="12"/>
      <c r="J143" s="17"/>
      <c r="K143" s="17"/>
      <c r="L143" s="11"/>
      <c r="M143" s="9"/>
      <c r="N143" s="9"/>
      <c r="O143" s="9"/>
    </row>
    <row r="144" spans="7:15" x14ac:dyDescent="0.2">
      <c r="G144" s="11"/>
      <c r="H144" s="12"/>
      <c r="I144" s="12"/>
      <c r="J144" s="17"/>
      <c r="K144" s="17"/>
      <c r="L144" s="11"/>
      <c r="M144" s="9"/>
      <c r="N144" s="9"/>
      <c r="O144" s="9"/>
    </row>
    <row r="145" spans="7:15" x14ac:dyDescent="0.2">
      <c r="G145" s="11"/>
      <c r="H145" s="12"/>
      <c r="I145" s="12"/>
      <c r="J145" s="17"/>
      <c r="K145" s="17"/>
      <c r="L145" s="11"/>
      <c r="M145" s="9"/>
      <c r="N145" s="9"/>
      <c r="O145" s="9"/>
    </row>
    <row r="146" spans="7:15" x14ac:dyDescent="0.2">
      <c r="G146" s="11"/>
      <c r="H146" s="12"/>
      <c r="I146" s="12"/>
      <c r="J146" s="17"/>
      <c r="K146" s="17"/>
      <c r="L146" s="11"/>
      <c r="M146" s="9"/>
      <c r="N146" s="9"/>
      <c r="O146" s="9"/>
    </row>
    <row r="147" spans="7:15" x14ac:dyDescent="0.2">
      <c r="G147" s="11"/>
      <c r="H147" s="12"/>
      <c r="I147" s="12"/>
      <c r="J147" s="17"/>
      <c r="K147" s="17"/>
      <c r="L147" s="11"/>
      <c r="M147" s="9"/>
      <c r="N147" s="9"/>
      <c r="O147" s="9"/>
    </row>
    <row r="148" spans="7:15" x14ac:dyDescent="0.2">
      <c r="G148" s="11"/>
      <c r="H148" s="12"/>
      <c r="I148" s="12"/>
      <c r="J148" s="17"/>
      <c r="K148" s="17"/>
      <c r="L148" s="11"/>
      <c r="M148" s="9"/>
      <c r="N148" s="9"/>
      <c r="O148" s="9"/>
    </row>
    <row r="149" spans="7:15" x14ac:dyDescent="0.2">
      <c r="G149" s="11"/>
      <c r="H149" s="12"/>
      <c r="I149" s="12"/>
      <c r="J149" s="17"/>
      <c r="K149" s="17"/>
      <c r="L149" s="11"/>
      <c r="M149" s="9"/>
      <c r="N149" s="9"/>
      <c r="O149" s="9"/>
    </row>
    <row r="150" spans="7:15" x14ac:dyDescent="0.2">
      <c r="G150" s="11"/>
      <c r="H150" s="12"/>
      <c r="I150" s="12"/>
      <c r="J150" s="17"/>
      <c r="K150" s="17"/>
      <c r="L150" s="11"/>
      <c r="M150" s="9"/>
      <c r="N150" s="9"/>
      <c r="O150" s="9"/>
    </row>
    <row r="151" spans="7:15" x14ac:dyDescent="0.2">
      <c r="G151" s="11"/>
      <c r="H151" s="12"/>
      <c r="I151" s="12"/>
      <c r="J151" s="17"/>
      <c r="K151" s="17"/>
      <c r="L151" s="11"/>
      <c r="M151" s="9"/>
      <c r="N151" s="9"/>
      <c r="O151" s="9"/>
    </row>
    <row r="152" spans="7:15" x14ac:dyDescent="0.2">
      <c r="G152" s="11"/>
      <c r="H152" s="12"/>
      <c r="I152" s="12"/>
      <c r="J152" s="17"/>
      <c r="K152" s="17"/>
      <c r="L152" s="11"/>
      <c r="M152" s="9"/>
      <c r="N152" s="9"/>
      <c r="O152" s="9"/>
    </row>
    <row r="153" spans="7:15" x14ac:dyDescent="0.2">
      <c r="G153" s="11"/>
      <c r="H153" s="12"/>
      <c r="I153" s="12"/>
      <c r="J153" s="17"/>
      <c r="K153" s="17"/>
      <c r="L153" s="11"/>
      <c r="M153" s="9"/>
      <c r="N153" s="9"/>
      <c r="O153" s="9"/>
    </row>
    <row r="154" spans="7:15" x14ac:dyDescent="0.2">
      <c r="G154" s="11"/>
      <c r="H154" s="12"/>
      <c r="I154" s="12"/>
      <c r="J154" s="17"/>
      <c r="K154" s="17"/>
      <c r="L154" s="11"/>
      <c r="M154" s="9"/>
      <c r="N154" s="9"/>
      <c r="O154" s="9"/>
    </row>
    <row r="155" spans="7:15" x14ac:dyDescent="0.2">
      <c r="G155" s="11"/>
      <c r="H155" s="12"/>
      <c r="I155" s="12"/>
      <c r="J155" s="17"/>
      <c r="K155" s="17"/>
      <c r="L155" s="11"/>
      <c r="M155" s="9"/>
      <c r="N155" s="9"/>
      <c r="O155" s="9"/>
    </row>
    <row r="156" spans="7:15" x14ac:dyDescent="0.2">
      <c r="G156" s="11"/>
      <c r="H156" s="12"/>
      <c r="I156" s="12"/>
      <c r="J156" s="17"/>
      <c r="K156" s="17"/>
      <c r="L156" s="11"/>
      <c r="M156" s="9"/>
      <c r="N156" s="9"/>
      <c r="O156" s="9"/>
    </row>
    <row r="157" spans="7:15" x14ac:dyDescent="0.2">
      <c r="G157" s="11"/>
      <c r="H157" s="12"/>
      <c r="I157" s="12"/>
      <c r="J157" s="17"/>
      <c r="K157" s="17"/>
      <c r="L157" s="11"/>
      <c r="M157" s="9"/>
      <c r="N157" s="9"/>
      <c r="O157" s="9"/>
    </row>
    <row r="158" spans="7:15" x14ac:dyDescent="0.2">
      <c r="G158" s="11"/>
      <c r="H158" s="12"/>
      <c r="I158" s="12"/>
      <c r="J158" s="17"/>
      <c r="K158" s="17"/>
      <c r="L158" s="11"/>
      <c r="M158" s="9"/>
      <c r="N158" s="9"/>
      <c r="O158" s="9"/>
    </row>
    <row r="159" spans="7:15" x14ac:dyDescent="0.2">
      <c r="G159" s="11"/>
      <c r="H159" s="12"/>
      <c r="I159" s="12"/>
      <c r="J159" s="17"/>
      <c r="K159" s="17"/>
      <c r="L159" s="11"/>
      <c r="M159" s="9"/>
      <c r="N159" s="9"/>
      <c r="O159" s="9"/>
    </row>
    <row r="160" spans="7:15" x14ac:dyDescent="0.2">
      <c r="G160" s="11"/>
      <c r="H160" s="12"/>
      <c r="I160" s="12"/>
      <c r="J160" s="17"/>
      <c r="K160" s="17"/>
      <c r="L160" s="11"/>
      <c r="M160" s="9"/>
      <c r="N160" s="9"/>
      <c r="O160" s="9"/>
    </row>
    <row r="161" spans="7:15" x14ac:dyDescent="0.2">
      <c r="G161" s="11"/>
      <c r="H161" s="12"/>
      <c r="I161" s="12"/>
      <c r="J161" s="17"/>
      <c r="K161" s="17"/>
      <c r="L161" s="11"/>
      <c r="M161" s="9"/>
      <c r="N161" s="9"/>
      <c r="O161" s="9"/>
    </row>
    <row r="162" spans="7:15" x14ac:dyDescent="0.2">
      <c r="G162" s="11"/>
      <c r="H162" s="12"/>
      <c r="I162" s="12"/>
      <c r="J162" s="17"/>
      <c r="K162" s="17"/>
      <c r="L162" s="11"/>
      <c r="M162" s="9"/>
      <c r="N162" s="9"/>
      <c r="O162" s="9"/>
    </row>
    <row r="163" spans="7:15" x14ac:dyDescent="0.2">
      <c r="G163" s="11"/>
      <c r="H163" s="12"/>
      <c r="I163" s="12"/>
      <c r="J163" s="17"/>
      <c r="K163" s="17"/>
      <c r="L163" s="11"/>
      <c r="M163" s="9"/>
      <c r="N163" s="9"/>
      <c r="O163" s="9"/>
    </row>
    <row r="164" spans="7:15" x14ac:dyDescent="0.2">
      <c r="G164" s="11"/>
      <c r="H164" s="12"/>
      <c r="I164" s="12"/>
      <c r="J164" s="17"/>
      <c r="K164" s="17"/>
      <c r="L164" s="11"/>
      <c r="M164" s="9"/>
      <c r="N164" s="9"/>
      <c r="O164" s="9"/>
    </row>
    <row r="165" spans="7:15" x14ac:dyDescent="0.2">
      <c r="G165" s="11"/>
      <c r="H165" s="12"/>
      <c r="I165" s="12"/>
      <c r="J165" s="17"/>
      <c r="K165" s="17"/>
      <c r="L165" s="11"/>
      <c r="M165" s="9"/>
      <c r="N165" s="9"/>
      <c r="O165" s="9"/>
    </row>
    <row r="166" spans="7:15" x14ac:dyDescent="0.2">
      <c r="G166" s="11"/>
      <c r="H166" s="12"/>
      <c r="I166" s="12"/>
      <c r="J166" s="17"/>
      <c r="K166" s="17"/>
      <c r="L166" s="11"/>
      <c r="M166" s="9"/>
      <c r="N166" s="9"/>
      <c r="O166" s="9"/>
    </row>
    <row r="167" spans="7:15" x14ac:dyDescent="0.2">
      <c r="G167" s="11"/>
      <c r="H167" s="12"/>
      <c r="I167" s="12"/>
      <c r="J167" s="17"/>
      <c r="K167" s="17"/>
      <c r="L167" s="11"/>
      <c r="M167" s="9"/>
      <c r="N167" s="9"/>
      <c r="O167" s="9"/>
    </row>
    <row r="168" spans="7:15" x14ac:dyDescent="0.2">
      <c r="G168" s="11"/>
      <c r="H168" s="12"/>
      <c r="I168" s="12"/>
      <c r="J168" s="17"/>
      <c r="K168" s="17"/>
      <c r="L168" s="11"/>
      <c r="M168" s="9"/>
      <c r="N168" s="9"/>
      <c r="O168" s="9"/>
    </row>
    <row r="169" spans="7:15" x14ac:dyDescent="0.2">
      <c r="G169" s="11"/>
      <c r="H169" s="12"/>
      <c r="I169" s="12"/>
      <c r="J169" s="17"/>
      <c r="K169" s="17"/>
      <c r="L169" s="11"/>
      <c r="M169" s="9"/>
      <c r="N169" s="9"/>
      <c r="O169" s="9"/>
    </row>
    <row r="170" spans="7:15" x14ac:dyDescent="0.2">
      <c r="G170" s="11"/>
      <c r="H170" s="12"/>
      <c r="I170" s="12"/>
      <c r="J170" s="17"/>
      <c r="K170" s="17"/>
      <c r="L170" s="11"/>
      <c r="M170" s="9"/>
      <c r="N170" s="9"/>
      <c r="O170" s="9"/>
    </row>
    <row r="171" spans="7:15" x14ac:dyDescent="0.2">
      <c r="G171" s="11"/>
      <c r="H171" s="12"/>
      <c r="I171" s="12"/>
      <c r="J171" s="17"/>
      <c r="K171" s="17"/>
      <c r="L171" s="11"/>
      <c r="M171" s="9"/>
      <c r="N171" s="9"/>
      <c r="O171" s="9"/>
    </row>
    <row r="172" spans="7:15" x14ac:dyDescent="0.2">
      <c r="G172" s="11"/>
      <c r="H172" s="12"/>
      <c r="I172" s="12"/>
      <c r="J172" s="17"/>
      <c r="K172" s="17"/>
      <c r="L172" s="11"/>
      <c r="M172" s="9"/>
      <c r="N172" s="9"/>
      <c r="O172" s="9"/>
    </row>
    <row r="173" spans="7:15" x14ac:dyDescent="0.2">
      <c r="G173" s="11"/>
      <c r="H173" s="12"/>
      <c r="I173" s="12"/>
      <c r="J173" s="17"/>
      <c r="K173" s="17"/>
      <c r="L173" s="11"/>
      <c r="M173" s="9"/>
      <c r="N173" s="9"/>
      <c r="O173" s="9"/>
    </row>
    <row r="174" spans="7:15" x14ac:dyDescent="0.2">
      <c r="G174" s="11"/>
      <c r="H174" s="12"/>
      <c r="I174" s="12"/>
      <c r="J174" s="17"/>
      <c r="K174" s="17"/>
      <c r="L174" s="11"/>
      <c r="M174" s="9"/>
      <c r="N174" s="9"/>
      <c r="O174" s="9"/>
    </row>
    <row r="175" spans="7:15" x14ac:dyDescent="0.2">
      <c r="G175" s="11"/>
      <c r="H175" s="12"/>
      <c r="I175" s="12"/>
      <c r="J175" s="17"/>
      <c r="K175" s="17"/>
      <c r="L175" s="11"/>
      <c r="M175" s="9"/>
      <c r="N175" s="9"/>
      <c r="O175" s="9"/>
    </row>
    <row r="176" spans="7:15" x14ac:dyDescent="0.2">
      <c r="G176" s="11"/>
      <c r="H176" s="12"/>
      <c r="I176" s="12"/>
      <c r="J176" s="17"/>
      <c r="K176" s="17"/>
      <c r="L176" s="11"/>
      <c r="M176" s="9"/>
      <c r="N176" s="9"/>
      <c r="O176" s="9"/>
    </row>
    <row r="177" spans="7:15" x14ac:dyDescent="0.2">
      <c r="G177" s="11"/>
      <c r="H177" s="12"/>
      <c r="I177" s="12"/>
      <c r="J177" s="17"/>
      <c r="K177" s="17"/>
      <c r="L177" s="11"/>
      <c r="M177" s="9"/>
      <c r="N177" s="9"/>
      <c r="O177" s="9"/>
    </row>
    <row r="178" spans="7:15" x14ac:dyDescent="0.2">
      <c r="G178" s="11"/>
      <c r="H178" s="12"/>
      <c r="I178" s="12"/>
      <c r="J178" s="17"/>
      <c r="K178" s="17"/>
      <c r="L178" s="11"/>
      <c r="M178" s="9"/>
      <c r="N178" s="9"/>
      <c r="O178" s="9"/>
    </row>
    <row r="179" spans="7:15" x14ac:dyDescent="0.2">
      <c r="G179" s="11"/>
      <c r="H179" s="12"/>
      <c r="I179" s="12"/>
      <c r="J179" s="17"/>
      <c r="K179" s="17"/>
      <c r="L179" s="11"/>
      <c r="M179" s="9"/>
      <c r="N179" s="9"/>
      <c r="O179" s="9"/>
    </row>
    <row r="180" spans="7:15" x14ac:dyDescent="0.2">
      <c r="G180" s="11"/>
      <c r="H180" s="12"/>
      <c r="I180" s="12"/>
      <c r="J180" s="17"/>
      <c r="K180" s="17"/>
      <c r="L180" s="11"/>
      <c r="M180" s="9"/>
      <c r="N180" s="9"/>
      <c r="O180" s="9"/>
    </row>
    <row r="181" spans="7:15" x14ac:dyDescent="0.2">
      <c r="G181" s="11"/>
      <c r="H181" s="12"/>
      <c r="I181" s="12"/>
      <c r="J181" s="17"/>
      <c r="K181" s="17"/>
      <c r="L181" s="11"/>
      <c r="M181" s="9"/>
      <c r="N181" s="9"/>
      <c r="O181" s="9"/>
    </row>
    <row r="182" spans="7:15" x14ac:dyDescent="0.2">
      <c r="G182" s="11"/>
      <c r="H182" s="12"/>
      <c r="I182" s="12"/>
      <c r="J182" s="17"/>
      <c r="K182" s="17"/>
      <c r="L182" s="11"/>
      <c r="M182" s="9"/>
      <c r="N182" s="9"/>
      <c r="O182" s="9"/>
    </row>
    <row r="183" spans="7:15" x14ac:dyDescent="0.2">
      <c r="G183" s="11"/>
      <c r="H183" s="12"/>
      <c r="I183" s="12"/>
      <c r="J183" s="17"/>
      <c r="K183" s="17"/>
      <c r="L183" s="11"/>
      <c r="M183" s="9"/>
      <c r="N183" s="9"/>
      <c r="O183" s="9"/>
    </row>
    <row r="184" spans="7:15" x14ac:dyDescent="0.2">
      <c r="G184" s="11"/>
      <c r="H184" s="12"/>
      <c r="I184" s="12"/>
      <c r="J184" s="17"/>
      <c r="K184" s="17"/>
      <c r="L184" s="11"/>
      <c r="M184" s="9"/>
      <c r="N184" s="9"/>
      <c r="O184" s="9"/>
    </row>
    <row r="185" spans="7:15" x14ac:dyDescent="0.2">
      <c r="G185" s="11"/>
      <c r="H185" s="12"/>
      <c r="I185" s="12"/>
      <c r="J185" s="17"/>
      <c r="K185" s="17"/>
      <c r="L185" s="11"/>
      <c r="M185" s="9"/>
      <c r="N185" s="9"/>
      <c r="O185" s="9"/>
    </row>
    <row r="186" spans="7:15" x14ac:dyDescent="0.2">
      <c r="G186" s="11"/>
      <c r="H186" s="12"/>
      <c r="I186" s="12"/>
      <c r="J186" s="17"/>
      <c r="K186" s="17"/>
      <c r="L186" s="11"/>
      <c r="M186" s="9"/>
      <c r="N186" s="9"/>
      <c r="O186" s="9"/>
    </row>
    <row r="187" spans="7:15" x14ac:dyDescent="0.2">
      <c r="G187" s="11"/>
      <c r="H187" s="12"/>
      <c r="I187" s="12"/>
      <c r="J187" s="17"/>
      <c r="K187" s="17"/>
      <c r="L187" s="11"/>
      <c r="M187" s="9"/>
      <c r="N187" s="9"/>
      <c r="O187" s="9"/>
    </row>
    <row r="188" spans="7:15" x14ac:dyDescent="0.2">
      <c r="G188" s="11"/>
      <c r="H188" s="12"/>
      <c r="I188" s="12"/>
      <c r="J188" s="17"/>
      <c r="K188" s="17"/>
      <c r="L188" s="11"/>
      <c r="M188" s="9"/>
      <c r="N188" s="9"/>
      <c r="O188" s="9"/>
    </row>
    <row r="189" spans="7:15" x14ac:dyDescent="0.2">
      <c r="G189" s="11"/>
      <c r="H189" s="12"/>
      <c r="I189" s="12"/>
      <c r="J189" s="17"/>
      <c r="K189" s="17"/>
      <c r="L189" s="11"/>
      <c r="M189" s="9"/>
      <c r="N189" s="9"/>
      <c r="O189" s="9"/>
    </row>
    <row r="190" spans="7:15" x14ac:dyDescent="0.2">
      <c r="G190" s="11"/>
      <c r="H190" s="12"/>
      <c r="I190" s="12"/>
      <c r="J190" s="17"/>
      <c r="K190" s="17"/>
      <c r="L190" s="11"/>
      <c r="M190" s="9"/>
      <c r="N190" s="9"/>
      <c r="O190" s="9"/>
    </row>
    <row r="191" spans="7:15" x14ac:dyDescent="0.2">
      <c r="G191" s="11"/>
      <c r="H191" s="12"/>
      <c r="I191" s="12"/>
      <c r="J191" s="17"/>
      <c r="K191" s="17"/>
      <c r="L191" s="11"/>
      <c r="M191" s="9"/>
      <c r="N191" s="9"/>
      <c r="O191" s="9"/>
    </row>
    <row r="192" spans="7:15" x14ac:dyDescent="0.2">
      <c r="G192" s="11"/>
      <c r="H192" s="12"/>
      <c r="I192" s="12"/>
      <c r="J192" s="17"/>
      <c r="K192" s="17"/>
      <c r="L192" s="11"/>
      <c r="M192" s="9"/>
      <c r="N192" s="9"/>
      <c r="O192" s="9"/>
    </row>
    <row r="193" spans="7:15" x14ac:dyDescent="0.2">
      <c r="G193" s="11"/>
      <c r="H193" s="12"/>
      <c r="I193" s="12"/>
      <c r="J193" s="17"/>
      <c r="K193" s="17"/>
      <c r="L193" s="11"/>
      <c r="M193" s="9"/>
      <c r="N193" s="9"/>
      <c r="O193" s="9"/>
    </row>
    <row r="194" spans="7:15" x14ac:dyDescent="0.2">
      <c r="G194" s="11"/>
      <c r="H194" s="12"/>
      <c r="I194" s="12"/>
      <c r="J194" s="17"/>
      <c r="K194" s="17"/>
      <c r="L194" s="11"/>
      <c r="M194" s="9"/>
      <c r="N194" s="9"/>
      <c r="O194" s="9"/>
    </row>
    <row r="195" spans="7:15" x14ac:dyDescent="0.2">
      <c r="G195" s="11"/>
      <c r="H195" s="12"/>
      <c r="I195" s="12"/>
      <c r="J195" s="17"/>
      <c r="K195" s="17"/>
      <c r="L195" s="11"/>
      <c r="M195" s="9"/>
      <c r="N195" s="9"/>
      <c r="O195" s="9"/>
    </row>
    <row r="196" spans="7:15" x14ac:dyDescent="0.2">
      <c r="G196" s="11"/>
      <c r="H196" s="12"/>
      <c r="I196" s="12"/>
      <c r="J196" s="17"/>
      <c r="K196" s="17"/>
      <c r="L196" s="11"/>
      <c r="M196" s="9"/>
      <c r="N196" s="9"/>
      <c r="O196" s="9"/>
    </row>
    <row r="197" spans="7:15" x14ac:dyDescent="0.2">
      <c r="G197" s="11"/>
      <c r="H197" s="12"/>
      <c r="I197" s="12"/>
      <c r="J197" s="17"/>
      <c r="K197" s="17"/>
      <c r="L197" s="11"/>
      <c r="M197" s="9"/>
      <c r="N197" s="9"/>
      <c r="O197" s="9"/>
    </row>
    <row r="198" spans="7:15" x14ac:dyDescent="0.2">
      <c r="G198" s="11"/>
      <c r="H198" s="12"/>
      <c r="I198" s="12"/>
      <c r="J198" s="17"/>
      <c r="K198" s="17"/>
      <c r="L198" s="11"/>
      <c r="M198" s="9"/>
      <c r="N198" s="9"/>
      <c r="O198" s="9"/>
    </row>
    <row r="199" spans="7:15" x14ac:dyDescent="0.2">
      <c r="G199" s="11"/>
      <c r="H199" s="12"/>
      <c r="I199" s="12"/>
      <c r="J199" s="17"/>
      <c r="K199" s="17"/>
      <c r="L199" s="11"/>
      <c r="M199" s="9"/>
      <c r="N199" s="9"/>
      <c r="O199" s="9"/>
    </row>
    <row r="200" spans="7:15" x14ac:dyDescent="0.2">
      <c r="G200" s="11"/>
      <c r="H200" s="12"/>
      <c r="I200" s="12"/>
      <c r="J200" s="17"/>
      <c r="K200" s="17"/>
      <c r="L200" s="11"/>
      <c r="M200" s="9"/>
      <c r="N200" s="9"/>
      <c r="O200" s="9"/>
    </row>
    <row r="201" spans="7:15" x14ac:dyDescent="0.2">
      <c r="G201" s="11"/>
      <c r="H201" s="12"/>
      <c r="I201" s="12"/>
      <c r="J201" s="17"/>
      <c r="K201" s="17"/>
      <c r="L201" s="11"/>
      <c r="M201" s="9"/>
      <c r="N201" s="9"/>
      <c r="O201" s="9"/>
    </row>
    <row r="202" spans="7:15" x14ac:dyDescent="0.2">
      <c r="G202" s="11"/>
      <c r="H202" s="12"/>
      <c r="I202" s="12"/>
      <c r="J202" s="17"/>
      <c r="K202" s="17"/>
      <c r="L202" s="11"/>
      <c r="M202" s="9"/>
      <c r="N202" s="9"/>
      <c r="O202" s="9"/>
    </row>
    <row r="203" spans="7:15" x14ac:dyDescent="0.2">
      <c r="G203" s="11"/>
      <c r="H203" s="12"/>
      <c r="I203" s="12"/>
      <c r="J203" s="17"/>
      <c r="K203" s="17"/>
      <c r="L203" s="11"/>
      <c r="M203" s="9"/>
      <c r="N203" s="9"/>
      <c r="O203" s="9"/>
    </row>
    <row r="204" spans="7:15" x14ac:dyDescent="0.2">
      <c r="G204" s="11"/>
      <c r="H204" s="12"/>
      <c r="I204" s="12"/>
      <c r="J204" s="17"/>
      <c r="K204" s="17"/>
      <c r="L204" s="11"/>
      <c r="M204" s="9"/>
      <c r="N204" s="9"/>
      <c r="O204" s="9"/>
    </row>
    <row r="205" spans="7:15" x14ac:dyDescent="0.2">
      <c r="G205" s="11"/>
      <c r="H205" s="12"/>
      <c r="I205" s="12"/>
      <c r="J205" s="17"/>
      <c r="K205" s="17"/>
      <c r="L205" s="11"/>
      <c r="M205" s="9"/>
      <c r="N205" s="9"/>
      <c r="O205" s="9"/>
    </row>
    <row r="206" spans="7:15" x14ac:dyDescent="0.2">
      <c r="G206" s="11"/>
      <c r="H206" s="12"/>
      <c r="I206" s="12"/>
      <c r="J206" s="17"/>
      <c r="K206" s="17"/>
      <c r="L206" s="11"/>
      <c r="M206" s="9"/>
      <c r="N206" s="9"/>
      <c r="O206" s="9"/>
    </row>
    <row r="207" spans="7:15" x14ac:dyDescent="0.2">
      <c r="G207" s="11"/>
      <c r="H207" s="12"/>
      <c r="I207" s="12"/>
      <c r="J207" s="17"/>
      <c r="K207" s="17"/>
      <c r="L207" s="11"/>
      <c r="M207" s="9"/>
      <c r="N207" s="9"/>
      <c r="O207" s="9"/>
    </row>
    <row r="208" spans="7:15" x14ac:dyDescent="0.2">
      <c r="G208" s="11"/>
      <c r="H208" s="12"/>
      <c r="I208" s="12"/>
      <c r="J208" s="17"/>
      <c r="K208" s="17"/>
      <c r="L208" s="11"/>
      <c r="M208" s="9"/>
      <c r="N208" s="9"/>
      <c r="O208" s="9"/>
    </row>
    <row r="209" spans="7:15" x14ac:dyDescent="0.2">
      <c r="G209" s="11"/>
      <c r="H209" s="12"/>
      <c r="I209" s="12"/>
      <c r="J209" s="17"/>
      <c r="K209" s="17"/>
      <c r="L209" s="11"/>
      <c r="M209" s="9"/>
      <c r="N209" s="9"/>
      <c r="O209" s="9"/>
    </row>
    <row r="210" spans="7:15" x14ac:dyDescent="0.2">
      <c r="G210" s="11"/>
      <c r="H210" s="12"/>
      <c r="I210" s="12"/>
      <c r="J210" s="17"/>
      <c r="K210" s="17"/>
      <c r="L210" s="11"/>
      <c r="M210" s="9"/>
      <c r="N210" s="9"/>
      <c r="O210" s="9"/>
    </row>
    <row r="211" spans="7:15" x14ac:dyDescent="0.2">
      <c r="G211" s="11"/>
      <c r="H211" s="12"/>
      <c r="I211" s="12"/>
      <c r="J211" s="17"/>
      <c r="K211" s="17"/>
      <c r="L211" s="11"/>
      <c r="M211" s="9"/>
      <c r="N211" s="9"/>
      <c r="O211" s="9"/>
    </row>
    <row r="212" spans="7:15" x14ac:dyDescent="0.2">
      <c r="G212" s="11"/>
      <c r="H212" s="12"/>
      <c r="I212" s="12"/>
      <c r="J212" s="17"/>
      <c r="K212" s="17"/>
      <c r="L212" s="11"/>
      <c r="M212" s="9"/>
      <c r="N212" s="9"/>
      <c r="O212" s="9"/>
    </row>
    <row r="213" spans="7:15" x14ac:dyDescent="0.2">
      <c r="G213" s="11"/>
      <c r="H213" s="12"/>
      <c r="I213" s="12"/>
      <c r="J213" s="17"/>
      <c r="K213" s="17"/>
      <c r="L213" s="11"/>
      <c r="M213" s="9"/>
      <c r="N213" s="9"/>
      <c r="O213" s="9"/>
    </row>
    <row r="214" spans="7:15" x14ac:dyDescent="0.2">
      <c r="G214" s="11"/>
      <c r="H214" s="12"/>
      <c r="I214" s="12"/>
      <c r="J214" s="17"/>
      <c r="K214" s="17"/>
      <c r="L214" s="11"/>
      <c r="M214" s="9"/>
      <c r="N214" s="9"/>
      <c r="O214" s="9"/>
    </row>
    <row r="215" spans="7:15" x14ac:dyDescent="0.2">
      <c r="G215" s="11"/>
      <c r="H215" s="12"/>
      <c r="I215" s="12"/>
      <c r="J215" s="17"/>
      <c r="K215" s="17"/>
      <c r="L215" s="11"/>
      <c r="M215" s="9"/>
      <c r="N215" s="9"/>
      <c r="O215" s="9"/>
    </row>
    <row r="216" spans="7:15" x14ac:dyDescent="0.2">
      <c r="G216" s="11"/>
      <c r="H216" s="12"/>
      <c r="I216" s="12"/>
      <c r="J216" s="17"/>
      <c r="K216" s="17"/>
      <c r="L216" s="11"/>
      <c r="M216" s="9"/>
      <c r="N216" s="9"/>
      <c r="O216" s="9"/>
    </row>
    <row r="217" spans="7:15" x14ac:dyDescent="0.2">
      <c r="G217" s="11"/>
      <c r="H217" s="12"/>
      <c r="I217" s="12"/>
      <c r="J217" s="17"/>
      <c r="K217" s="17"/>
      <c r="L217" s="11"/>
      <c r="M217" s="9"/>
      <c r="N217" s="9"/>
      <c r="O217" s="9"/>
    </row>
    <row r="218" spans="7:15" x14ac:dyDescent="0.2">
      <c r="G218" s="11"/>
      <c r="H218" s="12"/>
      <c r="I218" s="12"/>
      <c r="J218" s="17"/>
      <c r="K218" s="17"/>
      <c r="L218" s="11"/>
      <c r="M218" s="9"/>
      <c r="N218" s="9"/>
      <c r="O218" s="9"/>
    </row>
    <row r="219" spans="7:15" x14ac:dyDescent="0.2">
      <c r="G219" s="11"/>
      <c r="H219" s="12"/>
      <c r="I219" s="12"/>
      <c r="J219" s="17"/>
      <c r="K219" s="17"/>
      <c r="L219" s="11"/>
      <c r="M219" s="9"/>
      <c r="N219" s="9"/>
      <c r="O219" s="9"/>
    </row>
    <row r="220" spans="7:15" x14ac:dyDescent="0.2">
      <c r="G220" s="11"/>
      <c r="H220" s="12"/>
      <c r="I220" s="12"/>
      <c r="J220" s="17"/>
      <c r="K220" s="17"/>
      <c r="L220" s="11"/>
      <c r="M220" s="9"/>
      <c r="N220" s="9"/>
      <c r="O220" s="9"/>
    </row>
    <row r="221" spans="7:15" x14ac:dyDescent="0.2">
      <c r="G221" s="11"/>
      <c r="H221" s="12"/>
      <c r="I221" s="12"/>
      <c r="J221" s="17"/>
      <c r="K221" s="17"/>
      <c r="L221" s="11"/>
      <c r="M221" s="9"/>
      <c r="N221" s="9"/>
      <c r="O221" s="9"/>
    </row>
    <row r="222" spans="7:15" x14ac:dyDescent="0.2">
      <c r="G222" s="11"/>
      <c r="H222" s="12"/>
      <c r="I222" s="12"/>
      <c r="J222" s="17"/>
      <c r="K222" s="17"/>
      <c r="L222" s="11"/>
      <c r="M222" s="9"/>
      <c r="N222" s="9"/>
      <c r="O222" s="9"/>
    </row>
    <row r="223" spans="7:15" x14ac:dyDescent="0.2">
      <c r="G223" s="11"/>
      <c r="H223" s="12"/>
      <c r="I223" s="12"/>
      <c r="J223" s="17"/>
      <c r="K223" s="17"/>
      <c r="L223" s="11"/>
      <c r="M223" s="9"/>
      <c r="N223" s="9"/>
      <c r="O223" s="9"/>
    </row>
    <row r="224" spans="7:15" x14ac:dyDescent="0.2">
      <c r="G224" s="11"/>
      <c r="H224" s="12"/>
      <c r="I224" s="12"/>
      <c r="J224" s="17"/>
      <c r="K224" s="17"/>
      <c r="L224" s="11"/>
      <c r="M224" s="9"/>
      <c r="N224" s="9"/>
      <c r="O224" s="9"/>
    </row>
    <row r="225" spans="7:15" x14ac:dyDescent="0.2">
      <c r="G225" s="11"/>
      <c r="H225" s="12"/>
      <c r="I225" s="12"/>
      <c r="J225" s="17"/>
      <c r="K225" s="17"/>
      <c r="L225" s="11"/>
      <c r="M225" s="9"/>
      <c r="N225" s="9"/>
      <c r="O225" s="9"/>
    </row>
    <row r="226" spans="7:15" x14ac:dyDescent="0.2">
      <c r="G226" s="11"/>
      <c r="H226" s="12"/>
      <c r="I226" s="12"/>
      <c r="J226" s="17"/>
      <c r="K226" s="17"/>
      <c r="L226" s="11"/>
      <c r="M226" s="9"/>
      <c r="N226" s="9"/>
      <c r="O226" s="9"/>
    </row>
    <row r="227" spans="7:15" x14ac:dyDescent="0.2">
      <c r="G227" s="11"/>
      <c r="H227" s="12"/>
      <c r="I227" s="12"/>
      <c r="J227" s="17"/>
      <c r="K227" s="17"/>
      <c r="L227" s="11"/>
      <c r="M227" s="9"/>
      <c r="N227" s="9"/>
      <c r="O227" s="9"/>
    </row>
    <row r="228" spans="7:15" x14ac:dyDescent="0.2">
      <c r="G228" s="11"/>
      <c r="H228" s="12"/>
      <c r="I228" s="12"/>
      <c r="J228" s="17"/>
      <c r="K228" s="17"/>
      <c r="L228" s="11"/>
      <c r="M228" s="9"/>
      <c r="N228" s="9"/>
      <c r="O228" s="9"/>
    </row>
    <row r="229" spans="7:15" x14ac:dyDescent="0.2">
      <c r="G229" s="11"/>
      <c r="H229" s="12"/>
      <c r="I229" s="12"/>
      <c r="J229" s="17"/>
      <c r="K229" s="17"/>
      <c r="L229" s="11"/>
      <c r="M229" s="9"/>
      <c r="N229" s="9"/>
      <c r="O229" s="9"/>
    </row>
    <row r="230" spans="7:15" x14ac:dyDescent="0.2">
      <c r="G230" s="11"/>
      <c r="H230" s="12"/>
      <c r="I230" s="12"/>
      <c r="J230" s="17"/>
      <c r="K230" s="17"/>
      <c r="L230" s="11"/>
      <c r="M230" s="9"/>
      <c r="N230" s="9"/>
      <c r="O230" s="9"/>
    </row>
    <row r="231" spans="7:15" x14ac:dyDescent="0.2">
      <c r="G231" s="11"/>
      <c r="H231" s="12"/>
      <c r="I231" s="12"/>
      <c r="J231" s="17"/>
      <c r="K231" s="17"/>
      <c r="L231" s="11"/>
      <c r="M231" s="9"/>
      <c r="N231" s="9"/>
      <c r="O231" s="9"/>
    </row>
    <row r="232" spans="7:15" x14ac:dyDescent="0.2">
      <c r="G232" s="11"/>
      <c r="H232" s="12"/>
      <c r="I232" s="12"/>
      <c r="J232" s="17"/>
      <c r="K232" s="17"/>
      <c r="L232" s="11"/>
      <c r="M232" s="9"/>
      <c r="N232" s="9"/>
      <c r="O232" s="9"/>
    </row>
    <row r="233" spans="7:15" x14ac:dyDescent="0.2">
      <c r="G233" s="11"/>
      <c r="H233" s="12"/>
      <c r="I233" s="12"/>
      <c r="J233" s="17"/>
      <c r="K233" s="17"/>
      <c r="L233" s="11"/>
      <c r="M233" s="9"/>
      <c r="N233" s="9"/>
      <c r="O233" s="9"/>
    </row>
    <row r="234" spans="7:15" x14ac:dyDescent="0.2">
      <c r="G234" s="11"/>
      <c r="H234" s="12"/>
      <c r="I234" s="12"/>
      <c r="J234" s="17"/>
      <c r="K234" s="17"/>
      <c r="L234" s="11"/>
      <c r="M234" s="9"/>
      <c r="N234" s="9"/>
      <c r="O234" s="9"/>
    </row>
    <row r="235" spans="7:15" x14ac:dyDescent="0.2">
      <c r="G235" s="11"/>
      <c r="H235" s="12"/>
      <c r="I235" s="12"/>
      <c r="J235" s="17"/>
      <c r="K235" s="17"/>
      <c r="L235" s="11"/>
      <c r="M235" s="9"/>
      <c r="N235" s="9"/>
      <c r="O235" s="9"/>
    </row>
    <row r="236" spans="7:15" x14ac:dyDescent="0.2">
      <c r="G236" s="11"/>
      <c r="H236" s="12"/>
      <c r="I236" s="12"/>
      <c r="J236" s="17"/>
      <c r="K236" s="17"/>
      <c r="L236" s="11"/>
      <c r="M236" s="9"/>
      <c r="N236" s="9"/>
      <c r="O236" s="9"/>
    </row>
    <row r="237" spans="7:15" x14ac:dyDescent="0.2">
      <c r="G237" s="11"/>
      <c r="H237" s="12"/>
      <c r="I237" s="12"/>
      <c r="J237" s="17"/>
      <c r="K237" s="17"/>
      <c r="L237" s="11"/>
      <c r="M237" s="9"/>
      <c r="N237" s="9"/>
      <c r="O237" s="9"/>
    </row>
    <row r="238" spans="7:15" x14ac:dyDescent="0.2">
      <c r="G238" s="11"/>
      <c r="H238" s="12"/>
      <c r="I238" s="12"/>
      <c r="J238" s="17"/>
      <c r="K238" s="17"/>
      <c r="L238" s="11"/>
      <c r="M238" s="9"/>
      <c r="N238" s="9"/>
      <c r="O238" s="9"/>
    </row>
    <row r="239" spans="7:15" x14ac:dyDescent="0.2">
      <c r="G239" s="11"/>
      <c r="H239" s="12"/>
      <c r="I239" s="12"/>
      <c r="J239" s="17"/>
      <c r="K239" s="17"/>
      <c r="L239" s="11"/>
      <c r="M239" s="9"/>
      <c r="N239" s="9"/>
      <c r="O239" s="9"/>
    </row>
    <row r="240" spans="7:15" x14ac:dyDescent="0.2">
      <c r="G240" s="11"/>
      <c r="H240" s="12"/>
      <c r="I240" s="12"/>
      <c r="J240" s="17"/>
      <c r="K240" s="17"/>
      <c r="L240" s="11"/>
      <c r="M240" s="9"/>
      <c r="N240" s="9"/>
      <c r="O240" s="9"/>
    </row>
    <row r="241" spans="7:15" x14ac:dyDescent="0.2">
      <c r="G241" s="11"/>
      <c r="H241" s="12"/>
      <c r="I241" s="12"/>
      <c r="J241" s="17"/>
      <c r="K241" s="17"/>
      <c r="L241" s="11"/>
      <c r="M241" s="9"/>
      <c r="N241" s="9"/>
      <c r="O241" s="9"/>
    </row>
    <row r="242" spans="7:15" x14ac:dyDescent="0.2">
      <c r="G242" s="11"/>
      <c r="H242" s="12"/>
      <c r="I242" s="12"/>
      <c r="J242" s="17"/>
      <c r="K242" s="17"/>
      <c r="L242" s="11"/>
      <c r="M242" s="9"/>
      <c r="N242" s="9"/>
      <c r="O242" s="9"/>
    </row>
    <row r="243" spans="7:15" x14ac:dyDescent="0.2">
      <c r="G243" s="11"/>
      <c r="H243" s="12"/>
      <c r="I243" s="12"/>
      <c r="J243" s="17"/>
      <c r="K243" s="17"/>
      <c r="L243" s="11"/>
      <c r="M243" s="9"/>
      <c r="N243" s="9"/>
      <c r="O243" s="9"/>
    </row>
    <row r="244" spans="7:15" x14ac:dyDescent="0.2">
      <c r="G244" s="11"/>
      <c r="H244" s="12"/>
      <c r="I244" s="12"/>
      <c r="J244" s="17"/>
      <c r="K244" s="17"/>
      <c r="L244" s="11"/>
      <c r="M244" s="9"/>
      <c r="N244" s="9"/>
      <c r="O244" s="9"/>
    </row>
    <row r="245" spans="7:15" x14ac:dyDescent="0.2">
      <c r="G245" s="11"/>
      <c r="H245" s="12"/>
      <c r="I245" s="12"/>
      <c r="J245" s="17"/>
      <c r="K245" s="17"/>
      <c r="L245" s="11"/>
      <c r="M245" s="9"/>
      <c r="N245" s="9"/>
      <c r="O245" s="9"/>
    </row>
    <row r="246" spans="7:15" x14ac:dyDescent="0.2">
      <c r="G246" s="11"/>
      <c r="H246" s="12"/>
      <c r="I246" s="12"/>
      <c r="J246" s="17"/>
      <c r="K246" s="17"/>
      <c r="L246" s="11"/>
      <c r="M246" s="9"/>
      <c r="N246" s="9"/>
      <c r="O246" s="9"/>
    </row>
    <row r="247" spans="7:15" x14ac:dyDescent="0.2">
      <c r="G247" s="11"/>
      <c r="H247" s="12"/>
      <c r="I247" s="12"/>
      <c r="J247" s="17"/>
      <c r="K247" s="17"/>
      <c r="L247" s="11"/>
      <c r="M247" s="9"/>
      <c r="N247" s="9"/>
      <c r="O247" s="9"/>
    </row>
    <row r="248" spans="7:15" x14ac:dyDescent="0.2">
      <c r="G248" s="11"/>
      <c r="H248" s="12"/>
      <c r="I248" s="12"/>
      <c r="J248" s="17"/>
      <c r="K248" s="17"/>
      <c r="L248" s="11"/>
      <c r="M248" s="9"/>
      <c r="N248" s="9"/>
      <c r="O248" s="9"/>
    </row>
    <row r="249" spans="7:15" x14ac:dyDescent="0.2">
      <c r="G249" s="11"/>
      <c r="H249" s="12"/>
      <c r="I249" s="12"/>
      <c r="J249" s="17"/>
      <c r="K249" s="17"/>
      <c r="L249" s="11"/>
      <c r="M249" s="9"/>
      <c r="N249" s="9"/>
      <c r="O249" s="9"/>
    </row>
    <row r="250" spans="7:15" x14ac:dyDescent="0.2">
      <c r="G250" s="11"/>
      <c r="H250" s="12"/>
      <c r="I250" s="12"/>
      <c r="J250" s="17"/>
      <c r="K250" s="17"/>
      <c r="L250" s="11"/>
      <c r="M250" s="9"/>
      <c r="N250" s="9"/>
      <c r="O250" s="9"/>
    </row>
    <row r="251" spans="7:15" x14ac:dyDescent="0.2">
      <c r="G251" s="11"/>
      <c r="H251" s="12"/>
      <c r="I251" s="12"/>
      <c r="J251" s="17"/>
      <c r="K251" s="17"/>
      <c r="L251" s="11"/>
      <c r="M251" s="9"/>
      <c r="N251" s="9"/>
      <c r="O251" s="9"/>
    </row>
    <row r="252" spans="7:15" x14ac:dyDescent="0.2">
      <c r="G252" s="11"/>
      <c r="H252" s="12"/>
      <c r="I252" s="12"/>
      <c r="J252" s="17"/>
      <c r="K252" s="17"/>
      <c r="L252" s="11"/>
      <c r="M252" s="9"/>
      <c r="N252" s="9"/>
      <c r="O252" s="9"/>
    </row>
    <row r="253" spans="7:15" x14ac:dyDescent="0.2">
      <c r="G253" s="11"/>
      <c r="H253" s="12"/>
      <c r="I253" s="12"/>
      <c r="J253" s="17"/>
      <c r="K253" s="17"/>
      <c r="L253" s="11"/>
      <c r="M253" s="9"/>
      <c r="N253" s="9"/>
      <c r="O253" s="9"/>
    </row>
    <row r="254" spans="7:15" x14ac:dyDescent="0.2">
      <c r="G254" s="11"/>
      <c r="H254" s="12"/>
      <c r="I254" s="12"/>
      <c r="J254" s="17"/>
      <c r="K254" s="17"/>
      <c r="L254" s="11"/>
      <c r="M254" s="9"/>
      <c r="N254" s="9"/>
      <c r="O254" s="9"/>
    </row>
    <row r="255" spans="7:15" x14ac:dyDescent="0.2">
      <c r="G255" s="11"/>
      <c r="H255" s="12"/>
      <c r="I255" s="12"/>
      <c r="J255" s="17"/>
      <c r="K255" s="17"/>
      <c r="L255" s="11"/>
      <c r="M255" s="9"/>
      <c r="N255" s="9"/>
      <c r="O255" s="9"/>
    </row>
    <row r="256" spans="7:15" x14ac:dyDescent="0.2">
      <c r="G256" s="11"/>
      <c r="H256" s="12"/>
      <c r="I256" s="12"/>
      <c r="J256" s="17"/>
      <c r="K256" s="17"/>
      <c r="L256" s="11"/>
      <c r="M256" s="9"/>
      <c r="N256" s="9"/>
      <c r="O256" s="9"/>
    </row>
    <row r="257" spans="7:15" x14ac:dyDescent="0.2">
      <c r="G257" s="11"/>
      <c r="H257" s="12"/>
      <c r="I257" s="12"/>
      <c r="J257" s="17"/>
      <c r="K257" s="17"/>
      <c r="L257" s="11"/>
      <c r="M257" s="9"/>
      <c r="N257" s="9"/>
      <c r="O257" s="9"/>
    </row>
    <row r="258" spans="7:15" x14ac:dyDescent="0.2">
      <c r="G258" s="11"/>
      <c r="H258" s="12"/>
      <c r="I258" s="12"/>
      <c r="J258" s="17"/>
      <c r="K258" s="17"/>
      <c r="L258" s="11"/>
      <c r="M258" s="9"/>
      <c r="N258" s="9"/>
      <c r="O258" s="9"/>
    </row>
    <row r="259" spans="7:15" x14ac:dyDescent="0.2">
      <c r="G259" s="11"/>
      <c r="H259" s="12"/>
      <c r="I259" s="12"/>
      <c r="J259" s="17"/>
      <c r="K259" s="17"/>
      <c r="L259" s="11"/>
      <c r="M259" s="9"/>
      <c r="N259" s="9"/>
      <c r="O259" s="9"/>
    </row>
    <row r="260" spans="7:15" x14ac:dyDescent="0.2">
      <c r="G260" s="11"/>
      <c r="H260" s="12"/>
      <c r="I260" s="12"/>
      <c r="J260" s="17"/>
      <c r="K260" s="17"/>
      <c r="L260" s="11"/>
      <c r="M260" s="9"/>
      <c r="N260" s="9"/>
      <c r="O260" s="9"/>
    </row>
    <row r="261" spans="7:15" x14ac:dyDescent="0.2">
      <c r="G261" s="11"/>
      <c r="H261" s="12"/>
      <c r="I261" s="12"/>
      <c r="J261" s="17"/>
      <c r="K261" s="17"/>
      <c r="L261" s="11"/>
      <c r="M261" s="9"/>
      <c r="N261" s="9"/>
      <c r="O261" s="9"/>
    </row>
    <row r="262" spans="7:15" x14ac:dyDescent="0.2">
      <c r="G262" s="11"/>
      <c r="H262" s="12"/>
      <c r="I262" s="12"/>
      <c r="J262" s="17"/>
      <c r="K262" s="17"/>
      <c r="L262" s="11"/>
      <c r="M262" s="9"/>
      <c r="N262" s="9"/>
      <c r="O262" s="9"/>
    </row>
    <row r="263" spans="7:15" x14ac:dyDescent="0.2">
      <c r="G263" s="11"/>
      <c r="H263" s="12"/>
      <c r="I263" s="12"/>
      <c r="J263" s="17"/>
      <c r="K263" s="17"/>
      <c r="L263" s="11"/>
      <c r="M263" s="9"/>
      <c r="N263" s="9"/>
      <c r="O263" s="9"/>
    </row>
    <row r="264" spans="7:15" x14ac:dyDescent="0.2">
      <c r="G264" s="11"/>
      <c r="H264" s="12"/>
      <c r="I264" s="12"/>
      <c r="J264" s="17"/>
      <c r="K264" s="17"/>
      <c r="L264" s="11"/>
      <c r="M264" s="9"/>
      <c r="N264" s="9"/>
      <c r="O264" s="9"/>
    </row>
    <row r="265" spans="7:15" x14ac:dyDescent="0.2">
      <c r="G265" s="11"/>
      <c r="H265" s="12"/>
      <c r="I265" s="12"/>
      <c r="J265" s="17"/>
      <c r="K265" s="17"/>
      <c r="L265" s="11"/>
      <c r="M265" s="9"/>
      <c r="N265" s="9"/>
      <c r="O265" s="9"/>
    </row>
    <row r="266" spans="7:15" x14ac:dyDescent="0.2">
      <c r="G266" s="11"/>
      <c r="H266" s="12"/>
      <c r="I266" s="12"/>
      <c r="J266" s="17"/>
      <c r="K266" s="17"/>
      <c r="L266" s="11"/>
      <c r="M266" s="9"/>
      <c r="N266" s="9"/>
      <c r="O266" s="9"/>
    </row>
    <row r="267" spans="7:15" x14ac:dyDescent="0.2">
      <c r="G267" s="11"/>
      <c r="H267" s="12"/>
      <c r="I267" s="12"/>
      <c r="J267" s="17"/>
      <c r="K267" s="17"/>
      <c r="L267" s="11"/>
      <c r="M267" s="9"/>
      <c r="N267" s="9"/>
      <c r="O267" s="9"/>
    </row>
    <row r="268" spans="7:15" x14ac:dyDescent="0.2">
      <c r="G268" s="11"/>
      <c r="H268" s="12"/>
      <c r="I268" s="12"/>
      <c r="J268" s="17"/>
      <c r="K268" s="17"/>
      <c r="L268" s="11"/>
      <c r="M268" s="9"/>
      <c r="N268" s="9"/>
      <c r="O268" s="9"/>
    </row>
    <row r="269" spans="7:15" x14ac:dyDescent="0.2">
      <c r="G269" s="11"/>
      <c r="H269" s="12"/>
      <c r="I269" s="12"/>
      <c r="J269" s="17"/>
      <c r="K269" s="17"/>
      <c r="L269" s="11"/>
      <c r="M269" s="9"/>
      <c r="N269" s="9"/>
      <c r="O269" s="9"/>
    </row>
    <row r="270" spans="7:15" x14ac:dyDescent="0.2">
      <c r="G270" s="11"/>
      <c r="H270" s="12"/>
      <c r="I270" s="12"/>
      <c r="J270" s="17"/>
      <c r="K270" s="17"/>
      <c r="L270" s="11"/>
      <c r="M270" s="9"/>
      <c r="N270" s="9"/>
      <c r="O270" s="9"/>
    </row>
    <row r="271" spans="7:15" x14ac:dyDescent="0.2">
      <c r="G271" s="11"/>
      <c r="H271" s="12"/>
      <c r="I271" s="12"/>
      <c r="J271" s="17"/>
      <c r="K271" s="17"/>
      <c r="L271" s="11"/>
      <c r="M271" s="9"/>
      <c r="N271" s="9"/>
      <c r="O271" s="9"/>
    </row>
    <row r="272" spans="7:15" x14ac:dyDescent="0.2">
      <c r="G272" s="11"/>
      <c r="H272" s="12"/>
      <c r="I272" s="12"/>
      <c r="J272" s="17"/>
      <c r="K272" s="17"/>
      <c r="L272" s="11"/>
      <c r="M272" s="9"/>
      <c r="N272" s="9"/>
      <c r="O272" s="9"/>
    </row>
    <row r="273" spans="7:15" x14ac:dyDescent="0.2">
      <c r="G273" s="11"/>
      <c r="H273" s="12"/>
      <c r="I273" s="12"/>
      <c r="J273" s="17"/>
      <c r="K273" s="17"/>
      <c r="L273" s="11"/>
      <c r="M273" s="9"/>
      <c r="N273" s="9"/>
      <c r="O273" s="9"/>
    </row>
    <row r="274" spans="7:15" x14ac:dyDescent="0.2">
      <c r="G274" s="11"/>
      <c r="H274" s="12"/>
      <c r="I274" s="12"/>
      <c r="J274" s="17"/>
      <c r="K274" s="17"/>
      <c r="L274" s="11"/>
      <c r="M274" s="9"/>
      <c r="N274" s="9"/>
      <c r="O274" s="9"/>
    </row>
    <row r="275" spans="7:15" x14ac:dyDescent="0.2">
      <c r="G275" s="11"/>
      <c r="H275" s="12"/>
      <c r="I275" s="12"/>
      <c r="J275" s="17"/>
      <c r="K275" s="17"/>
      <c r="L275" s="11"/>
      <c r="M275" s="9"/>
      <c r="N275" s="9"/>
      <c r="O275" s="9"/>
    </row>
    <row r="276" spans="7:15" x14ac:dyDescent="0.2">
      <c r="G276" s="11"/>
      <c r="H276" s="12"/>
      <c r="I276" s="12"/>
      <c r="J276" s="17"/>
      <c r="K276" s="17"/>
      <c r="L276" s="11"/>
      <c r="M276" s="9"/>
      <c r="N276" s="9"/>
      <c r="O276" s="9"/>
    </row>
    <row r="277" spans="7:15" x14ac:dyDescent="0.2">
      <c r="G277" s="11"/>
      <c r="H277" s="12"/>
      <c r="I277" s="12"/>
      <c r="J277" s="17"/>
      <c r="K277" s="17"/>
      <c r="L277" s="11"/>
      <c r="M277" s="9"/>
      <c r="N277" s="9"/>
      <c r="O277" s="9"/>
    </row>
    <row r="278" spans="7:15" x14ac:dyDescent="0.2">
      <c r="G278" s="11"/>
      <c r="H278" s="12"/>
      <c r="I278" s="12"/>
      <c r="J278" s="17"/>
      <c r="K278" s="17"/>
      <c r="L278" s="11"/>
      <c r="M278" s="9"/>
      <c r="N278" s="9"/>
      <c r="O278" s="9"/>
    </row>
    <row r="279" spans="7:15" x14ac:dyDescent="0.2">
      <c r="G279" s="11"/>
      <c r="H279" s="12"/>
      <c r="I279" s="12"/>
      <c r="J279" s="17"/>
      <c r="K279" s="17"/>
      <c r="L279" s="11"/>
      <c r="M279" s="9"/>
      <c r="N279" s="9"/>
      <c r="O279" s="9"/>
    </row>
    <row r="280" spans="7:15" x14ac:dyDescent="0.2">
      <c r="G280" s="11"/>
      <c r="H280" s="12"/>
      <c r="I280" s="12"/>
      <c r="J280" s="17"/>
      <c r="K280" s="17"/>
      <c r="L280" s="11"/>
      <c r="M280" s="9"/>
      <c r="N280" s="9"/>
      <c r="O280" s="9"/>
    </row>
    <row r="281" spans="7:15" x14ac:dyDescent="0.2">
      <c r="G281" s="11"/>
      <c r="H281" s="12"/>
      <c r="I281" s="12"/>
      <c r="J281" s="17"/>
      <c r="K281" s="17"/>
      <c r="L281" s="11"/>
      <c r="M281" s="9"/>
      <c r="N281" s="9"/>
      <c r="O281" s="9"/>
    </row>
    <row r="282" spans="7:15" x14ac:dyDescent="0.2">
      <c r="G282" s="11"/>
      <c r="H282" s="12"/>
      <c r="I282" s="12"/>
      <c r="J282" s="17"/>
      <c r="K282" s="17"/>
      <c r="L282" s="11"/>
      <c r="M282" s="9"/>
      <c r="N282" s="9"/>
      <c r="O282" s="9"/>
    </row>
    <row r="283" spans="7:15" x14ac:dyDescent="0.2">
      <c r="G283" s="11"/>
      <c r="H283" s="12"/>
      <c r="I283" s="12"/>
      <c r="J283" s="17"/>
      <c r="K283" s="17"/>
      <c r="L283" s="11"/>
      <c r="M283" s="9"/>
      <c r="N283" s="9"/>
      <c r="O283" s="9"/>
    </row>
    <row r="284" spans="7:15" x14ac:dyDescent="0.2">
      <c r="G284" s="11"/>
      <c r="H284" s="12"/>
      <c r="I284" s="12"/>
      <c r="J284" s="17"/>
      <c r="K284" s="17"/>
      <c r="L284" s="11"/>
      <c r="M284" s="9"/>
      <c r="N284" s="9"/>
      <c r="O284" s="9"/>
    </row>
    <row r="285" spans="7:15" x14ac:dyDescent="0.2">
      <c r="G285" s="11"/>
      <c r="H285" s="12"/>
      <c r="I285" s="12"/>
      <c r="J285" s="17"/>
      <c r="K285" s="17"/>
      <c r="L285" s="11"/>
      <c r="M285" s="9"/>
      <c r="N285" s="9"/>
      <c r="O285" s="9"/>
    </row>
    <row r="286" spans="7:15" x14ac:dyDescent="0.2">
      <c r="G286" s="11"/>
      <c r="H286" s="12"/>
      <c r="I286" s="12"/>
      <c r="J286" s="17"/>
      <c r="K286" s="17"/>
      <c r="L286" s="11"/>
      <c r="M286" s="9"/>
      <c r="N286" s="9"/>
      <c r="O286" s="9"/>
    </row>
    <row r="287" spans="7:15" x14ac:dyDescent="0.2">
      <c r="G287" s="11"/>
      <c r="H287" s="12"/>
      <c r="I287" s="12"/>
      <c r="J287" s="17"/>
      <c r="K287" s="17"/>
      <c r="L287" s="11"/>
      <c r="M287" s="9"/>
      <c r="N287" s="9"/>
      <c r="O287" s="9"/>
    </row>
    <row r="288" spans="7:15" x14ac:dyDescent="0.2">
      <c r="G288" s="11"/>
      <c r="H288" s="12"/>
      <c r="I288" s="12"/>
      <c r="J288" s="17"/>
      <c r="K288" s="17"/>
      <c r="L288" s="11"/>
      <c r="M288" s="9"/>
      <c r="N288" s="9"/>
      <c r="O288" s="9"/>
    </row>
    <row r="289" spans="7:15" x14ac:dyDescent="0.2">
      <c r="G289" s="11"/>
      <c r="H289" s="12"/>
      <c r="I289" s="12"/>
      <c r="J289" s="17"/>
      <c r="K289" s="17"/>
      <c r="L289" s="11"/>
      <c r="M289" s="9"/>
      <c r="N289" s="9"/>
      <c r="O289" s="9"/>
    </row>
    <row r="290" spans="7:15" x14ac:dyDescent="0.2">
      <c r="G290" s="11"/>
      <c r="H290" s="12"/>
      <c r="I290" s="12"/>
      <c r="J290" s="17"/>
      <c r="K290" s="17"/>
      <c r="L290" s="11"/>
      <c r="M290" s="9"/>
      <c r="N290" s="9"/>
      <c r="O290" s="9"/>
    </row>
    <row r="291" spans="7:15" x14ac:dyDescent="0.2">
      <c r="G291" s="11"/>
      <c r="H291" s="12"/>
      <c r="I291" s="12"/>
      <c r="J291" s="17"/>
      <c r="K291" s="17"/>
      <c r="L291" s="11"/>
      <c r="M291" s="9"/>
      <c r="N291" s="9"/>
      <c r="O291" s="9"/>
    </row>
    <row r="292" spans="7:15" x14ac:dyDescent="0.2">
      <c r="G292" s="11"/>
      <c r="H292" s="12"/>
      <c r="I292" s="12"/>
      <c r="J292" s="17"/>
      <c r="K292" s="17"/>
      <c r="L292" s="11"/>
      <c r="M292" s="9"/>
      <c r="N292" s="9"/>
      <c r="O292" s="9"/>
    </row>
    <row r="293" spans="7:15" x14ac:dyDescent="0.2">
      <c r="G293" s="11"/>
      <c r="H293" s="12"/>
      <c r="I293" s="12"/>
      <c r="J293" s="17"/>
      <c r="K293" s="17"/>
      <c r="L293" s="11"/>
      <c r="M293" s="9"/>
      <c r="N293" s="9"/>
      <c r="O293" s="9"/>
    </row>
    <row r="294" spans="7:15" x14ac:dyDescent="0.2">
      <c r="G294" s="11"/>
      <c r="H294" s="12"/>
      <c r="I294" s="12"/>
      <c r="J294" s="17"/>
      <c r="K294" s="17"/>
      <c r="L294" s="11"/>
      <c r="M294" s="9"/>
      <c r="N294" s="9"/>
      <c r="O294" s="9"/>
    </row>
    <row r="295" spans="7:15" x14ac:dyDescent="0.2">
      <c r="G295" s="11"/>
      <c r="H295" s="12"/>
      <c r="I295" s="12"/>
      <c r="J295" s="17"/>
      <c r="K295" s="17"/>
      <c r="L295" s="11"/>
      <c r="M295" s="9"/>
      <c r="N295" s="9"/>
      <c r="O295" s="9"/>
    </row>
    <row r="296" spans="7:15" x14ac:dyDescent="0.2">
      <c r="G296" s="11"/>
      <c r="H296" s="12"/>
      <c r="I296" s="12"/>
      <c r="J296" s="17"/>
      <c r="K296" s="17"/>
      <c r="L296" s="11"/>
      <c r="M296" s="9"/>
      <c r="N296" s="9"/>
      <c r="O296" s="9"/>
    </row>
    <row r="297" spans="7:15" x14ac:dyDescent="0.2">
      <c r="G297" s="11"/>
      <c r="H297" s="12"/>
      <c r="I297" s="12"/>
      <c r="J297" s="17"/>
      <c r="K297" s="17"/>
      <c r="L297" s="11"/>
      <c r="M297" s="9"/>
      <c r="N297" s="9"/>
      <c r="O297" s="9"/>
    </row>
    <row r="298" spans="7:15" x14ac:dyDescent="0.2">
      <c r="G298" s="11"/>
      <c r="H298" s="12"/>
      <c r="I298" s="12"/>
      <c r="J298" s="17"/>
      <c r="K298" s="17"/>
      <c r="L298" s="11"/>
      <c r="M298" s="9"/>
      <c r="N298" s="9"/>
      <c r="O298" s="9"/>
    </row>
    <row r="299" spans="7:15" x14ac:dyDescent="0.2">
      <c r="G299" s="11"/>
      <c r="H299" s="12"/>
      <c r="I299" s="12"/>
      <c r="J299" s="17"/>
      <c r="K299" s="17"/>
      <c r="L299" s="11"/>
      <c r="M299" s="9"/>
      <c r="N299" s="9"/>
      <c r="O299" s="9"/>
    </row>
    <row r="300" spans="7:15" x14ac:dyDescent="0.2">
      <c r="G300" s="11"/>
      <c r="H300" s="12"/>
      <c r="I300" s="12"/>
      <c r="J300" s="17"/>
      <c r="K300" s="17"/>
      <c r="L300" s="11"/>
      <c r="M300" s="9"/>
      <c r="N300" s="9"/>
      <c r="O300" s="9"/>
    </row>
    <row r="301" spans="7:15" x14ac:dyDescent="0.2">
      <c r="G301" s="11"/>
      <c r="H301" s="12"/>
      <c r="I301" s="12"/>
      <c r="J301" s="17"/>
      <c r="K301" s="17"/>
      <c r="L301" s="11"/>
      <c r="M301" s="9"/>
      <c r="N301" s="9"/>
      <c r="O301" s="9"/>
    </row>
    <row r="302" spans="7:15" x14ac:dyDescent="0.2">
      <c r="G302" s="11"/>
      <c r="H302" s="12"/>
      <c r="I302" s="12"/>
      <c r="J302" s="17"/>
      <c r="K302" s="17"/>
      <c r="L302" s="11"/>
      <c r="M302" s="9"/>
      <c r="N302" s="9"/>
      <c r="O302" s="9"/>
    </row>
    <row r="303" spans="7:15" x14ac:dyDescent="0.2">
      <c r="G303" s="11"/>
      <c r="H303" s="12"/>
      <c r="I303" s="12"/>
      <c r="J303" s="17"/>
      <c r="K303" s="17"/>
      <c r="L303" s="11"/>
      <c r="M303" s="9"/>
      <c r="N303" s="9"/>
      <c r="O303" s="9"/>
    </row>
    <row r="304" spans="7:15" x14ac:dyDescent="0.2">
      <c r="G304" s="11"/>
      <c r="H304" s="12"/>
      <c r="I304" s="12"/>
      <c r="J304" s="17"/>
      <c r="K304" s="17"/>
      <c r="L304" s="11"/>
      <c r="M304" s="9"/>
      <c r="N304" s="9"/>
      <c r="O304" s="9"/>
    </row>
    <row r="305" spans="7:15" x14ac:dyDescent="0.2">
      <c r="G305" s="11"/>
      <c r="H305" s="12"/>
      <c r="I305" s="12"/>
      <c r="J305" s="17"/>
      <c r="K305" s="17"/>
      <c r="L305" s="11"/>
      <c r="M305" s="9"/>
      <c r="N305" s="9"/>
      <c r="O305" s="9"/>
    </row>
    <row r="306" spans="7:15" x14ac:dyDescent="0.2">
      <c r="G306" s="11"/>
      <c r="H306" s="12"/>
      <c r="I306" s="12"/>
      <c r="J306" s="17"/>
      <c r="K306" s="17"/>
      <c r="L306" s="11"/>
      <c r="M306" s="9"/>
      <c r="N306" s="9"/>
      <c r="O306" s="9"/>
    </row>
    <row r="307" spans="7:15" x14ac:dyDescent="0.2">
      <c r="G307" s="11"/>
      <c r="H307" s="12"/>
      <c r="I307" s="12"/>
      <c r="J307" s="17"/>
      <c r="K307" s="17"/>
      <c r="L307" s="11"/>
      <c r="M307" s="9"/>
      <c r="N307" s="9"/>
      <c r="O307" s="9"/>
    </row>
    <row r="308" spans="7:15" x14ac:dyDescent="0.2">
      <c r="G308" s="11"/>
      <c r="H308" s="12"/>
      <c r="I308" s="12"/>
      <c r="J308" s="17"/>
      <c r="K308" s="17"/>
      <c r="L308" s="11"/>
      <c r="M308" s="9"/>
      <c r="N308" s="9"/>
      <c r="O308" s="9"/>
    </row>
    <row r="309" spans="7:15" x14ac:dyDescent="0.2">
      <c r="G309" s="11"/>
      <c r="H309" s="12"/>
      <c r="I309" s="12"/>
      <c r="J309" s="17"/>
      <c r="K309" s="17"/>
      <c r="L309" s="11"/>
      <c r="M309" s="9"/>
      <c r="N309" s="9"/>
      <c r="O309" s="9"/>
    </row>
    <row r="310" spans="7:15" x14ac:dyDescent="0.2">
      <c r="G310" s="11"/>
      <c r="H310" s="12"/>
      <c r="I310" s="12"/>
      <c r="J310" s="17"/>
      <c r="K310" s="17"/>
      <c r="L310" s="11"/>
      <c r="M310" s="9"/>
      <c r="N310" s="9"/>
      <c r="O310" s="9"/>
    </row>
    <row r="311" spans="7:15" x14ac:dyDescent="0.2">
      <c r="G311" s="11"/>
      <c r="H311" s="12"/>
      <c r="I311" s="12"/>
      <c r="J311" s="17"/>
      <c r="K311" s="17"/>
      <c r="L311" s="11"/>
      <c r="M311" s="9"/>
      <c r="N311" s="9"/>
      <c r="O311" s="9"/>
    </row>
    <row r="312" spans="7:15" x14ac:dyDescent="0.2">
      <c r="G312" s="11"/>
      <c r="H312" s="12"/>
      <c r="I312" s="12"/>
      <c r="J312" s="17"/>
      <c r="K312" s="17"/>
      <c r="L312" s="11"/>
      <c r="M312" s="9"/>
      <c r="N312" s="9"/>
      <c r="O312" s="9"/>
    </row>
    <row r="313" spans="7:15" x14ac:dyDescent="0.2">
      <c r="G313" s="11"/>
      <c r="H313" s="12"/>
      <c r="I313" s="12"/>
      <c r="J313" s="17"/>
      <c r="K313" s="17"/>
      <c r="L313" s="11"/>
      <c r="M313" s="9"/>
      <c r="N313" s="9"/>
      <c r="O313" s="9"/>
    </row>
    <row r="314" spans="7:15" x14ac:dyDescent="0.2">
      <c r="G314" s="11"/>
      <c r="H314" s="12"/>
      <c r="I314" s="12"/>
      <c r="J314" s="17"/>
      <c r="K314" s="17"/>
      <c r="L314" s="11"/>
      <c r="M314" s="9"/>
      <c r="N314" s="9"/>
      <c r="O314" s="9"/>
    </row>
    <row r="315" spans="7:15" x14ac:dyDescent="0.2">
      <c r="G315" s="11"/>
      <c r="H315" s="12"/>
      <c r="I315" s="12"/>
      <c r="J315" s="17"/>
      <c r="K315" s="17"/>
      <c r="L315" s="11"/>
      <c r="M315" s="9"/>
      <c r="N315" s="9"/>
      <c r="O315" s="9"/>
    </row>
    <row r="316" spans="7:15" x14ac:dyDescent="0.2">
      <c r="G316" s="11"/>
      <c r="H316" s="12"/>
      <c r="I316" s="12"/>
      <c r="J316" s="17"/>
      <c r="K316" s="17"/>
      <c r="L316" s="11"/>
      <c r="M316" s="9"/>
      <c r="N316" s="9"/>
      <c r="O316" s="9"/>
    </row>
    <row r="317" spans="7:15" x14ac:dyDescent="0.2">
      <c r="G317" s="11"/>
      <c r="H317" s="12"/>
      <c r="I317" s="12"/>
      <c r="J317" s="17"/>
      <c r="K317" s="17"/>
      <c r="L317" s="11"/>
      <c r="M317" s="9"/>
      <c r="N317" s="9"/>
      <c r="O317" s="9"/>
    </row>
    <row r="318" spans="7:15" x14ac:dyDescent="0.2">
      <c r="G318" s="11"/>
      <c r="H318" s="12"/>
      <c r="I318" s="12"/>
      <c r="J318" s="17"/>
      <c r="K318" s="17"/>
      <c r="L318" s="11"/>
      <c r="M318" s="9"/>
      <c r="N318" s="9"/>
      <c r="O318" s="9"/>
    </row>
    <row r="319" spans="7:15" x14ac:dyDescent="0.2">
      <c r="G319" s="11"/>
      <c r="H319" s="12"/>
      <c r="I319" s="12"/>
      <c r="J319" s="17"/>
      <c r="K319" s="17"/>
      <c r="L319" s="11"/>
      <c r="M319" s="9"/>
      <c r="N319" s="9"/>
      <c r="O319" s="9"/>
    </row>
    <row r="320" spans="7:15" x14ac:dyDescent="0.2">
      <c r="G320" s="11"/>
      <c r="H320" s="12"/>
      <c r="I320" s="12"/>
      <c r="J320" s="17"/>
      <c r="K320" s="17"/>
      <c r="L320" s="11"/>
      <c r="M320" s="9"/>
      <c r="N320" s="9"/>
      <c r="O320" s="9"/>
    </row>
    <row r="321" spans="7:15" x14ac:dyDescent="0.2">
      <c r="G321" s="11"/>
      <c r="H321" s="12"/>
      <c r="I321" s="12"/>
      <c r="J321" s="17"/>
      <c r="K321" s="17"/>
      <c r="L321" s="11"/>
      <c r="M321" s="9"/>
      <c r="N321" s="9"/>
      <c r="O321" s="9"/>
    </row>
    <row r="322" spans="7:15" x14ac:dyDescent="0.2">
      <c r="G322" s="11"/>
      <c r="H322" s="12"/>
      <c r="I322" s="12"/>
      <c r="J322" s="17"/>
      <c r="K322" s="17"/>
      <c r="L322" s="11"/>
      <c r="M322" s="9"/>
      <c r="N322" s="9"/>
      <c r="O322" s="9"/>
    </row>
    <row r="323" spans="7:15" x14ac:dyDescent="0.2">
      <c r="G323" s="11"/>
      <c r="H323" s="12"/>
      <c r="I323" s="12"/>
      <c r="J323" s="17"/>
      <c r="K323" s="17"/>
      <c r="L323" s="11"/>
      <c r="M323" s="9"/>
      <c r="N323" s="9"/>
      <c r="O323" s="9"/>
    </row>
    <row r="324" spans="7:15" x14ac:dyDescent="0.2">
      <c r="G324" s="11"/>
      <c r="H324" s="12"/>
      <c r="I324" s="12"/>
      <c r="J324" s="17"/>
      <c r="K324" s="17"/>
      <c r="L324" s="11"/>
      <c r="M324" s="9"/>
      <c r="N324" s="9"/>
      <c r="O324" s="9"/>
    </row>
    <row r="325" spans="7:15" x14ac:dyDescent="0.2">
      <c r="G325" s="11"/>
      <c r="H325" s="12"/>
      <c r="I325" s="12"/>
      <c r="J325" s="17"/>
      <c r="K325" s="17"/>
      <c r="L325" s="11"/>
      <c r="M325" s="9"/>
      <c r="N325" s="9"/>
      <c r="O325" s="9"/>
    </row>
    <row r="326" spans="7:15" x14ac:dyDescent="0.2">
      <c r="G326" s="11"/>
      <c r="H326" s="12"/>
      <c r="I326" s="12"/>
      <c r="J326" s="17"/>
      <c r="K326" s="17"/>
      <c r="L326" s="11"/>
      <c r="M326" s="9"/>
      <c r="N326" s="9"/>
      <c r="O326" s="9"/>
    </row>
    <row r="327" spans="7:15" x14ac:dyDescent="0.2">
      <c r="G327" s="11"/>
      <c r="H327" s="12"/>
      <c r="I327" s="12"/>
      <c r="J327" s="17"/>
      <c r="K327" s="17"/>
      <c r="L327" s="11"/>
      <c r="M327" s="9"/>
      <c r="N327" s="9"/>
      <c r="O327" s="9"/>
    </row>
    <row r="328" spans="7:15" x14ac:dyDescent="0.2">
      <c r="G328" s="11"/>
      <c r="H328" s="12"/>
      <c r="I328" s="12"/>
      <c r="J328" s="17"/>
      <c r="K328" s="17"/>
      <c r="L328" s="11"/>
      <c r="M328" s="9"/>
      <c r="N328" s="9"/>
      <c r="O328" s="9"/>
    </row>
    <row r="329" spans="7:15" x14ac:dyDescent="0.2">
      <c r="G329" s="11"/>
      <c r="H329" s="12"/>
      <c r="I329" s="12"/>
      <c r="J329" s="17"/>
      <c r="K329" s="17"/>
      <c r="L329" s="11"/>
      <c r="M329" s="9"/>
      <c r="N329" s="9"/>
      <c r="O329" s="9"/>
    </row>
    <row r="330" spans="7:15" x14ac:dyDescent="0.2">
      <c r="G330" s="11"/>
      <c r="H330" s="12"/>
      <c r="I330" s="12"/>
      <c r="J330" s="17"/>
      <c r="K330" s="17"/>
      <c r="L330" s="11"/>
      <c r="M330" s="9"/>
      <c r="N330" s="9"/>
      <c r="O330" s="9"/>
    </row>
    <row r="331" spans="7:15" x14ac:dyDescent="0.2">
      <c r="G331" s="11"/>
      <c r="H331" s="12"/>
      <c r="I331" s="12"/>
      <c r="J331" s="17"/>
      <c r="K331" s="17"/>
      <c r="L331" s="11"/>
      <c r="M331" s="9"/>
      <c r="N331" s="9"/>
      <c r="O331" s="9"/>
    </row>
    <row r="332" spans="7:15" x14ac:dyDescent="0.2">
      <c r="G332" s="11"/>
      <c r="H332" s="12"/>
      <c r="I332" s="12"/>
      <c r="J332" s="17"/>
      <c r="K332" s="17"/>
      <c r="L332" s="11"/>
      <c r="M332" s="9"/>
      <c r="N332" s="9"/>
      <c r="O332" s="9"/>
    </row>
    <row r="333" spans="7:15" x14ac:dyDescent="0.2">
      <c r="G333" s="11"/>
      <c r="H333" s="12"/>
      <c r="I333" s="12"/>
      <c r="J333" s="17"/>
      <c r="K333" s="17"/>
      <c r="L333" s="11"/>
      <c r="M333" s="9"/>
      <c r="N333" s="9"/>
      <c r="O333" s="9"/>
    </row>
    <row r="334" spans="7:15" x14ac:dyDescent="0.2">
      <c r="G334" s="11"/>
      <c r="H334" s="12"/>
      <c r="I334" s="12"/>
      <c r="J334" s="17"/>
      <c r="K334" s="17"/>
      <c r="L334" s="11"/>
      <c r="M334" s="9"/>
      <c r="N334" s="9"/>
      <c r="O334" s="9"/>
    </row>
    <row r="335" spans="7:15" x14ac:dyDescent="0.2">
      <c r="G335" s="11"/>
      <c r="H335" s="12"/>
      <c r="I335" s="12"/>
      <c r="J335" s="17"/>
      <c r="K335" s="17"/>
      <c r="L335" s="11"/>
      <c r="M335" s="9"/>
      <c r="N335" s="9"/>
      <c r="O335" s="9"/>
    </row>
    <row r="336" spans="7:15" x14ac:dyDescent="0.2">
      <c r="G336" s="11"/>
      <c r="H336" s="12"/>
      <c r="I336" s="12"/>
      <c r="J336" s="17"/>
      <c r="K336" s="17"/>
      <c r="L336" s="11"/>
      <c r="M336" s="9"/>
      <c r="N336" s="9"/>
      <c r="O336" s="9"/>
    </row>
    <row r="337" spans="7:15" x14ac:dyDescent="0.2">
      <c r="G337" s="11"/>
      <c r="H337" s="12"/>
      <c r="I337" s="12"/>
      <c r="J337" s="17"/>
      <c r="K337" s="17"/>
      <c r="L337" s="11"/>
      <c r="M337" s="9"/>
      <c r="N337" s="9"/>
      <c r="O337" s="9"/>
    </row>
    <row r="338" spans="7:15" x14ac:dyDescent="0.2">
      <c r="G338" s="11"/>
      <c r="H338" s="12"/>
      <c r="I338" s="12"/>
      <c r="J338" s="17"/>
      <c r="K338" s="17"/>
      <c r="L338" s="11"/>
      <c r="M338" s="9"/>
      <c r="N338" s="9"/>
      <c r="O338" s="9"/>
    </row>
    <row r="339" spans="7:15" x14ac:dyDescent="0.2">
      <c r="G339" s="11"/>
      <c r="H339" s="12"/>
      <c r="I339" s="12"/>
      <c r="J339" s="17"/>
      <c r="K339" s="17"/>
      <c r="L339" s="11"/>
      <c r="M339" s="9"/>
      <c r="N339" s="9"/>
      <c r="O339" s="9"/>
    </row>
    <row r="340" spans="7:15" x14ac:dyDescent="0.2">
      <c r="G340" s="11"/>
      <c r="H340" s="12"/>
      <c r="I340" s="12"/>
      <c r="J340" s="17"/>
      <c r="K340" s="17"/>
      <c r="L340" s="11"/>
      <c r="M340" s="9"/>
      <c r="N340" s="9"/>
      <c r="O340" s="9"/>
    </row>
    <row r="341" spans="7:15" x14ac:dyDescent="0.2">
      <c r="G341" s="11"/>
      <c r="H341" s="12"/>
      <c r="I341" s="12"/>
      <c r="J341" s="17"/>
      <c r="K341" s="17"/>
      <c r="L341" s="11"/>
      <c r="M341" s="9"/>
      <c r="N341" s="9"/>
      <c r="O341" s="9"/>
    </row>
    <row r="342" spans="7:15" x14ac:dyDescent="0.2">
      <c r="G342" s="11"/>
      <c r="H342" s="12"/>
      <c r="I342" s="12"/>
      <c r="J342" s="17"/>
      <c r="K342" s="17"/>
      <c r="L342" s="11"/>
      <c r="M342" s="9"/>
      <c r="N342" s="9"/>
      <c r="O342" s="9"/>
    </row>
    <row r="343" spans="7:15" x14ac:dyDescent="0.2">
      <c r="G343" s="11"/>
      <c r="H343" s="12"/>
      <c r="I343" s="12"/>
      <c r="J343" s="17"/>
      <c r="K343" s="17"/>
      <c r="L343" s="11"/>
      <c r="M343" s="9"/>
      <c r="N343" s="9"/>
      <c r="O343" s="9"/>
    </row>
    <row r="344" spans="7:15" x14ac:dyDescent="0.2">
      <c r="G344" s="11"/>
      <c r="H344" s="12"/>
      <c r="I344" s="12"/>
      <c r="J344" s="17"/>
      <c r="K344" s="17"/>
      <c r="L344" s="11"/>
      <c r="M344" s="9"/>
      <c r="N344" s="9"/>
      <c r="O344" s="9"/>
    </row>
    <row r="345" spans="7:15" x14ac:dyDescent="0.2">
      <c r="G345" s="11"/>
      <c r="H345" s="12"/>
      <c r="I345" s="12"/>
      <c r="J345" s="17"/>
      <c r="K345" s="17"/>
      <c r="L345" s="11"/>
      <c r="M345" s="9"/>
      <c r="N345" s="9"/>
      <c r="O345" s="9"/>
    </row>
    <row r="346" spans="7:15" x14ac:dyDescent="0.2">
      <c r="G346" s="11"/>
      <c r="H346" s="12"/>
      <c r="I346" s="12"/>
      <c r="J346" s="17"/>
      <c r="K346" s="17"/>
      <c r="L346" s="11"/>
      <c r="M346" s="9"/>
      <c r="N346" s="9"/>
      <c r="O346" s="9"/>
    </row>
    <row r="347" spans="7:15" x14ac:dyDescent="0.2">
      <c r="G347" s="11"/>
      <c r="H347" s="12"/>
      <c r="I347" s="12"/>
      <c r="J347" s="17"/>
      <c r="K347" s="17"/>
      <c r="L347" s="11"/>
      <c r="M347" s="9"/>
      <c r="N347" s="9"/>
      <c r="O347" s="9"/>
    </row>
    <row r="348" spans="7:15" x14ac:dyDescent="0.2">
      <c r="G348" s="11"/>
      <c r="H348" s="12"/>
      <c r="I348" s="12"/>
      <c r="J348" s="17"/>
      <c r="K348" s="17"/>
      <c r="L348" s="11"/>
      <c r="M348" s="9"/>
      <c r="N348" s="9"/>
      <c r="O348" s="9"/>
    </row>
    <row r="349" spans="7:15" x14ac:dyDescent="0.2">
      <c r="G349" s="11"/>
      <c r="H349" s="12"/>
      <c r="I349" s="12"/>
      <c r="J349" s="17"/>
      <c r="K349" s="17"/>
      <c r="L349" s="11"/>
      <c r="M349" s="9"/>
      <c r="N349" s="9"/>
      <c r="O349" s="9"/>
    </row>
    <row r="350" spans="7:15" x14ac:dyDescent="0.2">
      <c r="G350" s="11"/>
      <c r="H350" s="12"/>
      <c r="I350" s="12"/>
      <c r="J350" s="17"/>
      <c r="K350" s="17"/>
      <c r="L350" s="11"/>
      <c r="M350" s="9"/>
      <c r="N350" s="9"/>
      <c r="O350" s="9"/>
    </row>
    <row r="351" spans="7:15" x14ac:dyDescent="0.2">
      <c r="G351" s="11"/>
      <c r="H351" s="12"/>
      <c r="I351" s="12"/>
      <c r="J351" s="17"/>
      <c r="K351" s="17"/>
      <c r="L351" s="11"/>
      <c r="M351" s="9"/>
      <c r="N351" s="9"/>
      <c r="O351" s="9"/>
    </row>
    <row r="352" spans="7:15" x14ac:dyDescent="0.2">
      <c r="G352" s="11"/>
      <c r="H352" s="12"/>
      <c r="I352" s="12"/>
      <c r="J352" s="17"/>
      <c r="K352" s="17"/>
      <c r="L352" s="11"/>
      <c r="M352" s="9"/>
      <c r="N352" s="9"/>
      <c r="O352" s="9"/>
    </row>
    <row r="353" spans="7:15" x14ac:dyDescent="0.2">
      <c r="G353" s="11"/>
      <c r="H353" s="12"/>
      <c r="I353" s="12"/>
      <c r="J353" s="17"/>
      <c r="K353" s="17"/>
      <c r="L353" s="11"/>
      <c r="M353" s="9"/>
      <c r="N353" s="9"/>
      <c r="O353" s="9"/>
    </row>
    <row r="354" spans="7:15" x14ac:dyDescent="0.2">
      <c r="G354" s="11"/>
      <c r="H354" s="12"/>
      <c r="I354" s="12"/>
      <c r="J354" s="17"/>
      <c r="K354" s="17"/>
      <c r="L354" s="11"/>
      <c r="M354" s="9"/>
      <c r="N354" s="9"/>
      <c r="O354" s="9"/>
    </row>
    <row r="355" spans="7:15" x14ac:dyDescent="0.2">
      <c r="G355" s="11"/>
      <c r="H355" s="12"/>
      <c r="I355" s="12"/>
      <c r="J355" s="17"/>
      <c r="K355" s="17"/>
      <c r="L355" s="11"/>
      <c r="M355" s="9"/>
      <c r="N355" s="9"/>
      <c r="O355" s="9"/>
    </row>
    <row r="356" spans="7:15" x14ac:dyDescent="0.2">
      <c r="G356" s="11"/>
      <c r="H356" s="12"/>
      <c r="I356" s="12"/>
      <c r="J356" s="17"/>
      <c r="K356" s="17"/>
      <c r="L356" s="11"/>
      <c r="M356" s="9"/>
      <c r="N356" s="9"/>
      <c r="O356" s="9"/>
    </row>
    <row r="357" spans="7:15" x14ac:dyDescent="0.2">
      <c r="G357" s="11"/>
      <c r="H357" s="12"/>
      <c r="I357" s="12"/>
      <c r="J357" s="17"/>
      <c r="K357" s="17"/>
      <c r="L357" s="11"/>
      <c r="M357" s="9"/>
      <c r="N357" s="9"/>
      <c r="O357" s="9"/>
    </row>
    <row r="358" spans="7:15" x14ac:dyDescent="0.2">
      <c r="G358" s="11"/>
      <c r="H358" s="12"/>
      <c r="I358" s="12"/>
      <c r="J358" s="17"/>
      <c r="K358" s="17"/>
      <c r="L358" s="11"/>
      <c r="M358" s="9"/>
      <c r="N358" s="9"/>
      <c r="O358" s="9"/>
    </row>
    <row r="359" spans="7:15" x14ac:dyDescent="0.2">
      <c r="G359" s="11"/>
      <c r="H359" s="12"/>
      <c r="I359" s="12"/>
      <c r="J359" s="17"/>
      <c r="K359" s="17"/>
      <c r="L359" s="11"/>
      <c r="M359" s="9"/>
      <c r="N359" s="9"/>
      <c r="O359" s="9"/>
    </row>
    <row r="360" spans="7:15" x14ac:dyDescent="0.2">
      <c r="G360" s="11"/>
      <c r="H360" s="12"/>
      <c r="I360" s="12"/>
      <c r="J360" s="17"/>
      <c r="K360" s="17"/>
      <c r="L360" s="11"/>
      <c r="M360" s="9"/>
      <c r="N360" s="9"/>
      <c r="O360" s="9"/>
    </row>
    <row r="361" spans="7:15" x14ac:dyDescent="0.2">
      <c r="G361" s="11"/>
      <c r="H361" s="12"/>
      <c r="I361" s="12"/>
      <c r="J361" s="17"/>
      <c r="K361" s="17"/>
      <c r="L361" s="11"/>
      <c r="M361" s="9"/>
      <c r="N361" s="9"/>
      <c r="O361" s="9"/>
    </row>
    <row r="362" spans="7:15" x14ac:dyDescent="0.2">
      <c r="G362" s="11"/>
      <c r="H362" s="12"/>
      <c r="I362" s="12"/>
      <c r="J362" s="17"/>
      <c r="K362" s="17"/>
      <c r="L362" s="11"/>
      <c r="M362" s="9"/>
      <c r="N362" s="9"/>
      <c r="O362" s="9"/>
    </row>
    <row r="363" spans="7:15" x14ac:dyDescent="0.2">
      <c r="G363" s="11"/>
      <c r="H363" s="12"/>
      <c r="I363" s="12"/>
      <c r="J363" s="17"/>
      <c r="K363" s="17"/>
      <c r="L363" s="11"/>
      <c r="M363" s="9"/>
      <c r="N363" s="9"/>
      <c r="O363" s="9"/>
    </row>
    <row r="364" spans="7:15" x14ac:dyDescent="0.2">
      <c r="G364" s="11"/>
      <c r="H364" s="12"/>
      <c r="I364" s="12"/>
      <c r="J364" s="17"/>
      <c r="K364" s="17"/>
      <c r="L364" s="11"/>
      <c r="M364" s="9"/>
      <c r="N364" s="9"/>
      <c r="O364" s="9"/>
    </row>
    <row r="365" spans="7:15" x14ac:dyDescent="0.2">
      <c r="G365" s="11"/>
      <c r="H365" s="12"/>
      <c r="I365" s="12"/>
      <c r="J365" s="17"/>
      <c r="K365" s="17"/>
      <c r="L365" s="11"/>
      <c r="M365" s="9"/>
      <c r="N365" s="9"/>
      <c r="O365" s="9"/>
    </row>
    <row r="366" spans="7:15" x14ac:dyDescent="0.2">
      <c r="G366" s="11"/>
      <c r="H366" s="12"/>
      <c r="I366" s="12"/>
      <c r="J366" s="17"/>
      <c r="K366" s="17"/>
      <c r="L366" s="11"/>
      <c r="M366" s="9"/>
      <c r="N366" s="9"/>
      <c r="O366" s="9"/>
    </row>
    <row r="367" spans="7:15" x14ac:dyDescent="0.2">
      <c r="G367" s="11"/>
      <c r="H367" s="12"/>
      <c r="I367" s="12"/>
      <c r="J367" s="17"/>
      <c r="K367" s="17"/>
      <c r="L367" s="11"/>
      <c r="M367" s="9"/>
      <c r="N367" s="9"/>
      <c r="O367" s="9"/>
    </row>
    <row r="368" spans="7:15" x14ac:dyDescent="0.2">
      <c r="G368" s="11"/>
      <c r="H368" s="12"/>
      <c r="I368" s="12"/>
      <c r="J368" s="17"/>
      <c r="K368" s="17"/>
      <c r="L368" s="11"/>
      <c r="M368" s="9"/>
      <c r="N368" s="9"/>
      <c r="O368" s="9"/>
    </row>
    <row r="369" spans="7:15" x14ac:dyDescent="0.2">
      <c r="G369" s="11"/>
      <c r="H369" s="12"/>
      <c r="I369" s="12"/>
      <c r="J369" s="17"/>
      <c r="K369" s="17"/>
      <c r="L369" s="11"/>
      <c r="M369" s="9"/>
      <c r="N369" s="9"/>
      <c r="O369" s="9"/>
    </row>
    <row r="370" spans="7:15" x14ac:dyDescent="0.2">
      <c r="G370" s="11"/>
      <c r="H370" s="12"/>
      <c r="I370" s="12"/>
      <c r="J370" s="17"/>
      <c r="K370" s="17"/>
      <c r="L370" s="11"/>
      <c r="M370" s="9"/>
      <c r="N370" s="9"/>
      <c r="O370" s="9"/>
    </row>
    <row r="371" spans="7:15" x14ac:dyDescent="0.2">
      <c r="G371" s="11"/>
      <c r="H371" s="12"/>
      <c r="I371" s="12"/>
      <c r="J371" s="17"/>
      <c r="K371" s="17"/>
      <c r="L371" s="11"/>
      <c r="M371" s="9"/>
      <c r="N371" s="9"/>
      <c r="O371" s="9"/>
    </row>
    <row r="372" spans="7:15" x14ac:dyDescent="0.2">
      <c r="G372" s="11"/>
      <c r="H372" s="12"/>
      <c r="I372" s="12"/>
      <c r="J372" s="17"/>
      <c r="K372" s="17"/>
      <c r="L372" s="11"/>
      <c r="M372" s="9"/>
      <c r="N372" s="9"/>
      <c r="O372" s="9"/>
    </row>
    <row r="373" spans="7:15" x14ac:dyDescent="0.2">
      <c r="G373" s="11"/>
      <c r="H373" s="12"/>
      <c r="I373" s="12"/>
      <c r="J373" s="17"/>
      <c r="K373" s="17"/>
      <c r="L373" s="11"/>
      <c r="M373" s="9"/>
      <c r="N373" s="9"/>
      <c r="O373" s="9"/>
    </row>
    <row r="374" spans="7:15" x14ac:dyDescent="0.2">
      <c r="G374" s="11"/>
      <c r="H374" s="12"/>
      <c r="I374" s="12"/>
      <c r="J374" s="17"/>
      <c r="K374" s="17"/>
      <c r="L374" s="11"/>
      <c r="M374" s="9"/>
      <c r="N374" s="9"/>
      <c r="O374" s="9"/>
    </row>
    <row r="375" spans="7:15" x14ac:dyDescent="0.2">
      <c r="G375" s="11"/>
      <c r="H375" s="12"/>
      <c r="I375" s="12"/>
      <c r="J375" s="17"/>
      <c r="K375" s="17"/>
      <c r="L375" s="11"/>
      <c r="M375" s="9"/>
      <c r="N375" s="9"/>
      <c r="O375" s="9"/>
    </row>
    <row r="376" spans="7:15" x14ac:dyDescent="0.2">
      <c r="G376" s="11"/>
      <c r="H376" s="12"/>
      <c r="I376" s="12"/>
      <c r="J376" s="17"/>
      <c r="K376" s="17"/>
      <c r="L376" s="11"/>
      <c r="M376" s="9"/>
      <c r="N376" s="9"/>
      <c r="O376" s="9"/>
    </row>
    <row r="377" spans="7:15" x14ac:dyDescent="0.2">
      <c r="G377" s="11"/>
      <c r="H377" s="12"/>
      <c r="I377" s="12"/>
      <c r="J377" s="17"/>
      <c r="K377" s="17"/>
      <c r="L377" s="11"/>
      <c r="M377" s="9"/>
      <c r="N377" s="9"/>
      <c r="O377" s="9"/>
    </row>
    <row r="378" spans="7:15" x14ac:dyDescent="0.2">
      <c r="G378" s="11"/>
      <c r="H378" s="12"/>
      <c r="I378" s="12"/>
      <c r="J378" s="17"/>
      <c r="K378" s="17"/>
      <c r="L378" s="11"/>
      <c r="M378" s="9"/>
      <c r="N378" s="9"/>
      <c r="O378" s="9"/>
    </row>
    <row r="379" spans="7:15" x14ac:dyDescent="0.2">
      <c r="G379" s="11"/>
      <c r="H379" s="12"/>
      <c r="I379" s="12"/>
      <c r="J379" s="17"/>
      <c r="K379" s="17"/>
      <c r="L379" s="11"/>
      <c r="M379" s="9"/>
      <c r="N379" s="9"/>
      <c r="O379" s="9"/>
    </row>
    <row r="380" spans="7:15" x14ac:dyDescent="0.2">
      <c r="G380" s="11"/>
      <c r="H380" s="12"/>
      <c r="I380" s="12"/>
      <c r="J380" s="17"/>
      <c r="K380" s="17"/>
      <c r="L380" s="11"/>
      <c r="M380" s="9"/>
      <c r="N380" s="9"/>
      <c r="O380" s="9"/>
    </row>
    <row r="381" spans="7:15" x14ac:dyDescent="0.2">
      <c r="G381" s="11"/>
      <c r="H381" s="12"/>
      <c r="I381" s="12"/>
      <c r="J381" s="17"/>
      <c r="K381" s="17"/>
      <c r="L381" s="11"/>
      <c r="M381" s="9"/>
      <c r="N381" s="9"/>
      <c r="O381" s="9"/>
    </row>
    <row r="382" spans="7:15" x14ac:dyDescent="0.2">
      <c r="G382" s="11"/>
      <c r="H382" s="12"/>
      <c r="I382" s="12"/>
      <c r="J382" s="17"/>
      <c r="K382" s="17"/>
      <c r="L382" s="11"/>
      <c r="M382" s="9"/>
      <c r="N382" s="9"/>
      <c r="O382" s="9"/>
    </row>
    <row r="383" spans="7:15" x14ac:dyDescent="0.2">
      <c r="G383" s="11"/>
      <c r="H383" s="12"/>
      <c r="I383" s="12"/>
      <c r="J383" s="17"/>
      <c r="K383" s="17"/>
      <c r="L383" s="11"/>
      <c r="M383" s="9"/>
      <c r="N383" s="9"/>
      <c r="O383" s="9"/>
    </row>
    <row r="384" spans="7:15" x14ac:dyDescent="0.2">
      <c r="G384" s="11"/>
      <c r="H384" s="12"/>
      <c r="I384" s="12"/>
      <c r="J384" s="17"/>
      <c r="K384" s="17"/>
      <c r="L384" s="11"/>
      <c r="M384" s="9"/>
      <c r="N384" s="9"/>
      <c r="O384" s="9"/>
    </row>
    <row r="385" spans="7:15" x14ac:dyDescent="0.2">
      <c r="G385" s="11"/>
      <c r="H385" s="12"/>
      <c r="I385" s="12"/>
      <c r="J385" s="17"/>
      <c r="K385" s="17"/>
      <c r="L385" s="11"/>
      <c r="M385" s="9"/>
      <c r="N385" s="9"/>
      <c r="O385" s="9"/>
    </row>
    <row r="386" spans="7:15" x14ac:dyDescent="0.2">
      <c r="G386" s="11"/>
      <c r="H386" s="12"/>
      <c r="I386" s="12"/>
      <c r="J386" s="17"/>
      <c r="K386" s="17"/>
      <c r="L386" s="11"/>
      <c r="M386" s="9"/>
      <c r="N386" s="9"/>
      <c r="O386" s="9"/>
    </row>
    <row r="387" spans="7:15" x14ac:dyDescent="0.2">
      <c r="G387" s="11"/>
      <c r="H387" s="12"/>
      <c r="I387" s="12"/>
      <c r="J387" s="17"/>
      <c r="K387" s="17"/>
      <c r="L387" s="11"/>
      <c r="M387" s="9"/>
      <c r="N387" s="9"/>
      <c r="O387" s="9"/>
    </row>
    <row r="388" spans="7:15" x14ac:dyDescent="0.2">
      <c r="G388" s="11"/>
      <c r="H388" s="12"/>
      <c r="I388" s="12"/>
      <c r="J388" s="17"/>
      <c r="K388" s="17"/>
      <c r="L388" s="11"/>
      <c r="M388" s="9"/>
      <c r="N388" s="9"/>
      <c r="O388" s="9"/>
    </row>
    <row r="389" spans="7:15" x14ac:dyDescent="0.2">
      <c r="G389" s="11"/>
      <c r="H389" s="12"/>
      <c r="I389" s="12"/>
      <c r="J389" s="17"/>
      <c r="K389" s="17"/>
      <c r="L389" s="11"/>
      <c r="M389" s="9"/>
      <c r="N389" s="9"/>
      <c r="O389" s="9"/>
    </row>
    <row r="390" spans="7:15" x14ac:dyDescent="0.2">
      <c r="G390" s="11"/>
      <c r="H390" s="12"/>
      <c r="I390" s="12"/>
      <c r="J390" s="17"/>
      <c r="K390" s="17"/>
      <c r="L390" s="11"/>
      <c r="M390" s="9"/>
      <c r="N390" s="9"/>
      <c r="O390" s="9"/>
    </row>
    <row r="391" spans="7:15" x14ac:dyDescent="0.2">
      <c r="G391" s="11"/>
      <c r="H391" s="12"/>
      <c r="I391" s="12"/>
      <c r="J391" s="17"/>
      <c r="K391" s="17"/>
      <c r="L391" s="11"/>
      <c r="M391" s="9"/>
      <c r="N391" s="9"/>
      <c r="O391" s="9"/>
    </row>
    <row r="392" spans="7:15" x14ac:dyDescent="0.2">
      <c r="G392" s="11"/>
      <c r="H392" s="12"/>
      <c r="I392" s="12"/>
      <c r="J392" s="17"/>
      <c r="K392" s="17"/>
      <c r="L392" s="11"/>
      <c r="M392" s="9"/>
      <c r="N392" s="9"/>
      <c r="O392" s="9"/>
    </row>
    <row r="393" spans="7:15" x14ac:dyDescent="0.2">
      <c r="G393" s="11"/>
      <c r="H393" s="12"/>
      <c r="I393" s="12"/>
      <c r="J393" s="17"/>
      <c r="K393" s="17"/>
      <c r="L393" s="11"/>
      <c r="M393" s="9"/>
      <c r="N393" s="9"/>
      <c r="O393" s="9"/>
    </row>
    <row r="394" spans="7:15" x14ac:dyDescent="0.2">
      <c r="G394" s="11"/>
      <c r="H394" s="12"/>
      <c r="I394" s="12"/>
      <c r="J394" s="17"/>
      <c r="K394" s="17"/>
      <c r="L394" s="11"/>
      <c r="M394" s="9"/>
      <c r="N394" s="9"/>
      <c r="O394" s="9"/>
    </row>
    <row r="395" spans="7:15" x14ac:dyDescent="0.2">
      <c r="G395" s="11"/>
      <c r="H395" s="12"/>
      <c r="I395" s="12"/>
      <c r="J395" s="17"/>
      <c r="K395" s="17"/>
      <c r="L395" s="11"/>
      <c r="M395" s="9"/>
      <c r="N395" s="9"/>
      <c r="O395" s="9"/>
    </row>
    <row r="396" spans="7:15" x14ac:dyDescent="0.2">
      <c r="G396" s="11"/>
      <c r="H396" s="12"/>
      <c r="I396" s="12"/>
      <c r="J396" s="17"/>
      <c r="K396" s="17"/>
      <c r="L396" s="11"/>
      <c r="M396" s="9"/>
      <c r="N396" s="9"/>
      <c r="O396" s="9"/>
    </row>
    <row r="397" spans="7:15" x14ac:dyDescent="0.2">
      <c r="G397" s="11"/>
      <c r="H397" s="12"/>
      <c r="I397" s="12"/>
      <c r="J397" s="17"/>
      <c r="K397" s="17"/>
      <c r="L397" s="11"/>
      <c r="M397" s="9"/>
      <c r="N397" s="9"/>
      <c r="O397" s="9"/>
    </row>
    <row r="398" spans="7:15" x14ac:dyDescent="0.2">
      <c r="G398" s="11"/>
      <c r="H398" s="12"/>
      <c r="I398" s="12"/>
      <c r="J398" s="17"/>
      <c r="K398" s="17"/>
      <c r="L398" s="11"/>
      <c r="M398" s="9"/>
      <c r="N398" s="9"/>
      <c r="O398" s="9"/>
    </row>
    <row r="399" spans="7:15" x14ac:dyDescent="0.2">
      <c r="G399" s="11"/>
      <c r="H399" s="12"/>
      <c r="I399" s="12"/>
      <c r="J399" s="17"/>
      <c r="K399" s="17"/>
      <c r="L399" s="11"/>
      <c r="M399" s="9"/>
      <c r="N399" s="9"/>
      <c r="O399" s="9"/>
    </row>
    <row r="400" spans="7:15" x14ac:dyDescent="0.2">
      <c r="G400" s="11"/>
      <c r="H400" s="12"/>
      <c r="I400" s="12"/>
      <c r="J400" s="17"/>
      <c r="K400" s="17"/>
      <c r="L400" s="11"/>
      <c r="M400" s="9"/>
      <c r="N400" s="9"/>
      <c r="O400" s="9"/>
    </row>
    <row r="401" spans="7:15" x14ac:dyDescent="0.2">
      <c r="G401" s="11"/>
      <c r="H401" s="12"/>
      <c r="I401" s="12"/>
      <c r="J401" s="17"/>
      <c r="K401" s="17"/>
      <c r="L401" s="11"/>
      <c r="M401" s="9"/>
      <c r="N401" s="9"/>
      <c r="O401" s="9"/>
    </row>
    <row r="402" spans="7:15" x14ac:dyDescent="0.2">
      <c r="G402" s="11"/>
      <c r="H402" s="12"/>
      <c r="I402" s="12"/>
      <c r="J402" s="17"/>
      <c r="K402" s="17"/>
      <c r="L402" s="11"/>
      <c r="M402" s="9"/>
      <c r="N402" s="9"/>
      <c r="O402" s="9"/>
    </row>
    <row r="403" spans="7:15" x14ac:dyDescent="0.2">
      <c r="G403" s="11"/>
      <c r="H403" s="12"/>
      <c r="I403" s="12"/>
      <c r="J403" s="17"/>
      <c r="K403" s="17"/>
      <c r="L403" s="11"/>
      <c r="M403" s="9"/>
      <c r="N403" s="9"/>
      <c r="O403" s="9"/>
    </row>
    <row r="404" spans="7:15" x14ac:dyDescent="0.2">
      <c r="G404" s="11"/>
      <c r="H404" s="12"/>
      <c r="I404" s="12"/>
      <c r="J404" s="17"/>
      <c r="K404" s="17"/>
      <c r="L404" s="11"/>
      <c r="M404" s="9"/>
      <c r="N404" s="9"/>
      <c r="O404" s="9"/>
    </row>
    <row r="405" spans="7:15" x14ac:dyDescent="0.2">
      <c r="G405" s="11"/>
      <c r="H405" s="12"/>
      <c r="I405" s="12"/>
      <c r="J405" s="17"/>
      <c r="K405" s="17"/>
      <c r="L405" s="11"/>
      <c r="M405" s="9"/>
      <c r="N405" s="9"/>
      <c r="O405" s="9"/>
    </row>
    <row r="406" spans="7:15" x14ac:dyDescent="0.2">
      <c r="G406" s="11"/>
      <c r="H406" s="12"/>
      <c r="I406" s="12"/>
      <c r="J406" s="17"/>
      <c r="K406" s="17"/>
      <c r="L406" s="11"/>
      <c r="M406" s="9"/>
      <c r="N406" s="9"/>
      <c r="O406" s="9"/>
    </row>
    <row r="407" spans="7:15" x14ac:dyDescent="0.2">
      <c r="G407" s="11"/>
      <c r="H407" s="12"/>
      <c r="I407" s="12"/>
      <c r="J407" s="17"/>
      <c r="K407" s="17"/>
      <c r="L407" s="11"/>
      <c r="M407" s="9"/>
      <c r="N407" s="9"/>
      <c r="O407" s="9"/>
    </row>
    <row r="408" spans="7:15" x14ac:dyDescent="0.2">
      <c r="G408" s="11"/>
      <c r="H408" s="12"/>
      <c r="I408" s="12"/>
      <c r="J408" s="17"/>
      <c r="K408" s="17"/>
      <c r="L408" s="11"/>
      <c r="M408" s="9"/>
      <c r="N408" s="9"/>
      <c r="O408" s="9"/>
    </row>
    <row r="409" spans="7:15" x14ac:dyDescent="0.2">
      <c r="G409" s="11"/>
      <c r="H409" s="12"/>
      <c r="I409" s="12"/>
      <c r="J409" s="17"/>
      <c r="K409" s="17"/>
      <c r="L409" s="11"/>
      <c r="M409" s="9"/>
      <c r="N409" s="9"/>
      <c r="O409" s="9"/>
    </row>
    <row r="410" spans="7:15" x14ac:dyDescent="0.2">
      <c r="G410" s="11"/>
      <c r="H410" s="12"/>
      <c r="I410" s="12"/>
      <c r="J410" s="17"/>
      <c r="K410" s="17"/>
      <c r="L410" s="11"/>
      <c r="M410" s="9"/>
      <c r="N410" s="9"/>
      <c r="O410" s="9"/>
    </row>
    <row r="411" spans="7:15" x14ac:dyDescent="0.2">
      <c r="G411" s="11"/>
      <c r="H411" s="12"/>
      <c r="I411" s="12"/>
      <c r="J411" s="17"/>
      <c r="K411" s="17"/>
      <c r="L411" s="11"/>
      <c r="M411" s="9"/>
      <c r="N411" s="9"/>
      <c r="O411" s="9"/>
    </row>
    <row r="412" spans="7:15" x14ac:dyDescent="0.2">
      <c r="G412" s="11"/>
      <c r="H412" s="12"/>
      <c r="I412" s="12"/>
      <c r="J412" s="17"/>
      <c r="K412" s="17"/>
      <c r="L412" s="11"/>
      <c r="M412" s="9"/>
      <c r="N412" s="9"/>
      <c r="O412" s="9"/>
    </row>
    <row r="413" spans="7:15" x14ac:dyDescent="0.2">
      <c r="G413" s="11"/>
      <c r="H413" s="12"/>
      <c r="I413" s="12"/>
      <c r="J413" s="17"/>
      <c r="K413" s="17"/>
      <c r="L413" s="11"/>
      <c r="M413" s="9"/>
      <c r="N413" s="9"/>
      <c r="O413" s="9"/>
    </row>
    <row r="414" spans="7:15" x14ac:dyDescent="0.2">
      <c r="G414" s="11"/>
      <c r="H414" s="12"/>
      <c r="I414" s="12"/>
      <c r="J414" s="17"/>
      <c r="K414" s="17"/>
      <c r="L414" s="11"/>
      <c r="M414" s="9"/>
      <c r="N414" s="9"/>
      <c r="O414" s="9"/>
    </row>
    <row r="415" spans="7:15" x14ac:dyDescent="0.2">
      <c r="G415" s="11"/>
      <c r="H415" s="12"/>
      <c r="I415" s="12"/>
      <c r="J415" s="17"/>
      <c r="K415" s="17"/>
      <c r="L415" s="11"/>
      <c r="M415" s="9"/>
      <c r="N415" s="9"/>
      <c r="O415" s="9"/>
    </row>
    <row r="416" spans="7:15" x14ac:dyDescent="0.2">
      <c r="G416" s="11"/>
      <c r="H416" s="12"/>
      <c r="I416" s="12"/>
      <c r="J416" s="17"/>
      <c r="K416" s="17"/>
      <c r="L416" s="11"/>
      <c r="M416" s="9"/>
      <c r="N416" s="9"/>
      <c r="O416" s="9"/>
    </row>
    <row r="417" spans="7:15" x14ac:dyDescent="0.2">
      <c r="G417" s="11"/>
      <c r="H417" s="12"/>
      <c r="I417" s="12"/>
      <c r="J417" s="17"/>
      <c r="K417" s="17"/>
      <c r="L417" s="11"/>
      <c r="M417" s="9"/>
      <c r="N417" s="9"/>
      <c r="O417" s="9"/>
    </row>
    <row r="418" spans="7:15" x14ac:dyDescent="0.2">
      <c r="G418" s="11"/>
      <c r="H418" s="12"/>
      <c r="I418" s="12"/>
      <c r="J418" s="17"/>
      <c r="K418" s="17"/>
      <c r="L418" s="11"/>
      <c r="M418" s="9"/>
      <c r="N418" s="9"/>
      <c r="O418" s="9"/>
    </row>
    <row r="419" spans="7:15" x14ac:dyDescent="0.2">
      <c r="G419" s="11"/>
      <c r="H419" s="12"/>
      <c r="I419" s="12"/>
      <c r="J419" s="17"/>
      <c r="K419" s="17"/>
      <c r="L419" s="11"/>
      <c r="M419" s="9"/>
      <c r="N419" s="9"/>
      <c r="O419" s="9"/>
    </row>
    <row r="420" spans="7:15" x14ac:dyDescent="0.2">
      <c r="G420" s="11"/>
      <c r="H420" s="12"/>
      <c r="I420" s="12"/>
      <c r="J420" s="17"/>
      <c r="K420" s="17"/>
      <c r="L420" s="11"/>
      <c r="M420" s="9"/>
      <c r="N420" s="9"/>
      <c r="O420" s="9"/>
    </row>
    <row r="421" spans="7:15" x14ac:dyDescent="0.2">
      <c r="G421" s="11"/>
      <c r="H421" s="12"/>
      <c r="I421" s="12"/>
      <c r="J421" s="17"/>
      <c r="K421" s="17"/>
      <c r="L421" s="11"/>
      <c r="M421" s="9"/>
      <c r="N421" s="9"/>
      <c r="O421" s="9"/>
    </row>
    <row r="422" spans="7:15" x14ac:dyDescent="0.2">
      <c r="G422" s="11"/>
      <c r="H422" s="12"/>
      <c r="I422" s="12"/>
      <c r="J422" s="17"/>
      <c r="K422" s="17"/>
      <c r="L422" s="11"/>
      <c r="M422" s="9"/>
      <c r="N422" s="9"/>
      <c r="O422" s="9"/>
    </row>
    <row r="423" spans="7:15" x14ac:dyDescent="0.2">
      <c r="G423" s="11"/>
      <c r="H423" s="12"/>
      <c r="I423" s="12"/>
      <c r="J423" s="17"/>
      <c r="K423" s="17"/>
      <c r="L423" s="11"/>
      <c r="M423" s="9"/>
      <c r="N423" s="9"/>
      <c r="O423" s="9"/>
    </row>
    <row r="424" spans="7:15" x14ac:dyDescent="0.2">
      <c r="G424" s="11"/>
      <c r="H424" s="12"/>
      <c r="I424" s="12"/>
      <c r="J424" s="17"/>
      <c r="K424" s="17"/>
      <c r="L424" s="11"/>
      <c r="M424" s="9"/>
      <c r="N424" s="9"/>
      <c r="O424" s="9"/>
    </row>
    <row r="425" spans="7:15" x14ac:dyDescent="0.2">
      <c r="G425" s="11"/>
      <c r="H425" s="12"/>
      <c r="I425" s="12"/>
      <c r="J425" s="17"/>
      <c r="K425" s="17"/>
      <c r="L425" s="11"/>
      <c r="M425" s="9"/>
      <c r="N425" s="9"/>
      <c r="O425" s="9"/>
    </row>
    <row r="426" spans="7:15" x14ac:dyDescent="0.2">
      <c r="G426" s="11"/>
      <c r="H426" s="12"/>
      <c r="I426" s="12"/>
      <c r="J426" s="17"/>
      <c r="K426" s="17"/>
      <c r="L426" s="11"/>
      <c r="M426" s="9"/>
      <c r="N426" s="9"/>
      <c r="O426" s="9"/>
    </row>
    <row r="427" spans="7:15" x14ac:dyDescent="0.2">
      <c r="G427" s="11"/>
      <c r="H427" s="12"/>
      <c r="I427" s="12"/>
      <c r="J427" s="17"/>
      <c r="K427" s="17"/>
      <c r="L427" s="11"/>
      <c r="M427" s="9"/>
      <c r="N427" s="9"/>
      <c r="O427" s="9"/>
    </row>
    <row r="428" spans="7:15" x14ac:dyDescent="0.2">
      <c r="G428" s="11"/>
      <c r="H428" s="12"/>
      <c r="I428" s="12"/>
      <c r="J428" s="17"/>
      <c r="K428" s="17"/>
      <c r="L428" s="11"/>
      <c r="M428" s="9"/>
      <c r="N428" s="9"/>
      <c r="O428" s="9"/>
    </row>
    <row r="429" spans="7:15" x14ac:dyDescent="0.2">
      <c r="G429" s="11"/>
      <c r="H429" s="12"/>
      <c r="I429" s="12"/>
      <c r="J429" s="17"/>
      <c r="K429" s="17"/>
      <c r="L429" s="11"/>
      <c r="M429" s="9"/>
      <c r="N429" s="9"/>
      <c r="O429" s="9"/>
    </row>
    <row r="430" spans="7:15" x14ac:dyDescent="0.2">
      <c r="G430" s="11"/>
      <c r="H430" s="12"/>
      <c r="I430" s="12"/>
      <c r="J430" s="17"/>
      <c r="K430" s="17"/>
      <c r="L430" s="11"/>
      <c r="M430" s="9"/>
      <c r="N430" s="9"/>
      <c r="O430" s="9"/>
    </row>
    <row r="431" spans="7:15" x14ac:dyDescent="0.2">
      <c r="G431" s="11"/>
      <c r="H431" s="12"/>
      <c r="I431" s="12"/>
      <c r="J431" s="17"/>
      <c r="K431" s="17"/>
      <c r="L431" s="11"/>
      <c r="M431" s="9"/>
      <c r="N431" s="9"/>
      <c r="O431" s="9"/>
    </row>
    <row r="432" spans="7:15" x14ac:dyDescent="0.2">
      <c r="G432" s="11"/>
      <c r="H432" s="12"/>
      <c r="I432" s="12"/>
      <c r="J432" s="17"/>
      <c r="K432" s="17"/>
      <c r="L432" s="11"/>
      <c r="M432" s="9"/>
      <c r="N432" s="9"/>
      <c r="O432" s="9"/>
    </row>
    <row r="433" spans="7:15" x14ac:dyDescent="0.2">
      <c r="G433" s="11"/>
      <c r="H433" s="12"/>
      <c r="I433" s="12"/>
      <c r="J433" s="17"/>
      <c r="K433" s="17"/>
      <c r="L433" s="11"/>
      <c r="M433" s="9"/>
      <c r="N433" s="9"/>
      <c r="O433" s="9"/>
    </row>
    <row r="434" spans="7:15" x14ac:dyDescent="0.2">
      <c r="G434" s="11"/>
      <c r="H434" s="12"/>
      <c r="I434" s="12"/>
      <c r="J434" s="17"/>
      <c r="K434" s="17"/>
      <c r="L434" s="11"/>
      <c r="M434" s="9"/>
      <c r="N434" s="9"/>
      <c r="O434" s="9"/>
    </row>
    <row r="435" spans="7:15" x14ac:dyDescent="0.2">
      <c r="G435" s="11"/>
      <c r="H435" s="12"/>
      <c r="I435" s="12"/>
      <c r="J435" s="17"/>
      <c r="K435" s="17"/>
      <c r="L435" s="11"/>
      <c r="M435" s="9"/>
      <c r="N435" s="9"/>
      <c r="O435" s="9"/>
    </row>
    <row r="436" spans="7:15" x14ac:dyDescent="0.2">
      <c r="G436" s="11"/>
      <c r="H436" s="12"/>
      <c r="I436" s="12"/>
      <c r="J436" s="17"/>
      <c r="K436" s="17"/>
      <c r="L436" s="11"/>
      <c r="M436" s="9"/>
      <c r="N436" s="9"/>
      <c r="O436" s="9"/>
    </row>
    <row r="437" spans="7:15" x14ac:dyDescent="0.2">
      <c r="G437" s="11"/>
      <c r="H437" s="12"/>
      <c r="I437" s="12"/>
      <c r="J437" s="17"/>
      <c r="K437" s="17"/>
      <c r="L437" s="11"/>
      <c r="M437" s="9"/>
      <c r="N437" s="9"/>
      <c r="O437" s="9"/>
    </row>
    <row r="438" spans="7:15" x14ac:dyDescent="0.2">
      <c r="G438" s="11"/>
      <c r="H438" s="12"/>
      <c r="I438" s="12"/>
      <c r="J438" s="17"/>
      <c r="K438" s="17"/>
      <c r="L438" s="11"/>
      <c r="M438" s="9"/>
      <c r="N438" s="9"/>
      <c r="O438" s="9"/>
    </row>
    <row r="439" spans="7:15" x14ac:dyDescent="0.2">
      <c r="G439" s="11"/>
      <c r="H439" s="12"/>
      <c r="I439" s="12"/>
      <c r="J439" s="17"/>
      <c r="K439" s="17"/>
      <c r="L439" s="11"/>
      <c r="M439" s="9"/>
      <c r="N439" s="9"/>
      <c r="O439" s="9"/>
    </row>
    <row r="440" spans="7:15" x14ac:dyDescent="0.2">
      <c r="G440" s="11"/>
      <c r="H440" s="12"/>
      <c r="I440" s="12"/>
      <c r="J440" s="17"/>
      <c r="K440" s="17"/>
      <c r="L440" s="11"/>
      <c r="M440" s="9"/>
      <c r="N440" s="9"/>
      <c r="O440" s="9"/>
    </row>
    <row r="441" spans="7:15" x14ac:dyDescent="0.2">
      <c r="G441" s="11"/>
      <c r="H441" s="12"/>
      <c r="I441" s="12"/>
      <c r="J441" s="17"/>
      <c r="K441" s="17"/>
      <c r="L441" s="11"/>
      <c r="M441" s="9"/>
      <c r="N441" s="9"/>
      <c r="O441" s="9"/>
    </row>
    <row r="442" spans="7:15" x14ac:dyDescent="0.2">
      <c r="G442" s="11"/>
      <c r="H442" s="12"/>
      <c r="I442" s="12"/>
      <c r="J442" s="17"/>
      <c r="K442" s="17"/>
      <c r="L442" s="11"/>
      <c r="M442" s="9"/>
      <c r="N442" s="9"/>
      <c r="O442" s="9"/>
    </row>
    <row r="443" spans="7:15" x14ac:dyDescent="0.2">
      <c r="G443" s="11"/>
      <c r="H443" s="12"/>
      <c r="I443" s="12"/>
      <c r="J443" s="17"/>
      <c r="K443" s="17"/>
      <c r="L443" s="11"/>
      <c r="M443" s="9"/>
      <c r="N443" s="9"/>
      <c r="O443" s="9"/>
    </row>
    <row r="444" spans="7:15" x14ac:dyDescent="0.2">
      <c r="G444" s="11"/>
      <c r="H444" s="12"/>
      <c r="I444" s="12"/>
      <c r="J444" s="17"/>
      <c r="K444" s="17"/>
      <c r="L444" s="11"/>
      <c r="M444" s="9"/>
      <c r="N444" s="9"/>
      <c r="O444" s="9"/>
    </row>
    <row r="445" spans="7:15" x14ac:dyDescent="0.2">
      <c r="G445" s="11"/>
      <c r="H445" s="12"/>
      <c r="I445" s="12"/>
      <c r="J445" s="17"/>
      <c r="K445" s="17"/>
      <c r="L445" s="11"/>
      <c r="M445" s="9"/>
      <c r="N445" s="9"/>
      <c r="O445" s="9"/>
    </row>
    <row r="446" spans="7:15" x14ac:dyDescent="0.2">
      <c r="G446" s="11"/>
      <c r="H446" s="12"/>
      <c r="I446" s="12"/>
      <c r="J446" s="17"/>
      <c r="K446" s="17"/>
      <c r="L446" s="11"/>
      <c r="M446" s="9"/>
      <c r="N446" s="9"/>
      <c r="O446" s="9"/>
    </row>
    <row r="447" spans="7:15" x14ac:dyDescent="0.2">
      <c r="G447" s="11"/>
      <c r="H447" s="12"/>
      <c r="I447" s="12"/>
      <c r="J447" s="17"/>
      <c r="K447" s="17"/>
      <c r="L447" s="11"/>
      <c r="M447" s="9"/>
      <c r="N447" s="9"/>
      <c r="O447" s="9"/>
    </row>
    <row r="448" spans="7:15" x14ac:dyDescent="0.2">
      <c r="G448" s="11"/>
      <c r="H448" s="12"/>
      <c r="I448" s="12"/>
      <c r="J448" s="17"/>
      <c r="K448" s="17"/>
      <c r="L448" s="11"/>
      <c r="M448" s="9"/>
      <c r="N448" s="9"/>
      <c r="O448" s="9"/>
    </row>
    <row r="449" spans="7:15" x14ac:dyDescent="0.2">
      <c r="G449" s="11"/>
      <c r="H449" s="12"/>
      <c r="I449" s="12"/>
      <c r="J449" s="17"/>
      <c r="K449" s="17"/>
      <c r="L449" s="11"/>
      <c r="M449" s="9"/>
      <c r="N449" s="9"/>
      <c r="O449" s="9"/>
    </row>
    <row r="450" spans="7:15" x14ac:dyDescent="0.2">
      <c r="G450" s="11"/>
      <c r="H450" s="12"/>
      <c r="I450" s="12"/>
      <c r="J450" s="17"/>
      <c r="K450" s="17"/>
      <c r="L450" s="11"/>
      <c r="M450" s="9"/>
      <c r="N450" s="9"/>
      <c r="O450" s="9"/>
    </row>
    <row r="451" spans="7:15" x14ac:dyDescent="0.2">
      <c r="G451" s="11"/>
      <c r="H451" s="12"/>
      <c r="I451" s="12"/>
      <c r="J451" s="17"/>
      <c r="K451" s="17"/>
      <c r="L451" s="11"/>
      <c r="M451" s="9"/>
      <c r="N451" s="9"/>
      <c r="O451" s="9"/>
    </row>
    <row r="452" spans="7:15" x14ac:dyDescent="0.2">
      <c r="G452" s="11"/>
      <c r="H452" s="12"/>
      <c r="I452" s="12"/>
      <c r="J452" s="17"/>
      <c r="K452" s="17"/>
      <c r="L452" s="11"/>
      <c r="M452" s="9"/>
      <c r="N452" s="9"/>
      <c r="O452" s="9"/>
    </row>
    <row r="453" spans="7:15" x14ac:dyDescent="0.2">
      <c r="G453" s="11"/>
      <c r="H453" s="12"/>
      <c r="I453" s="12"/>
      <c r="J453" s="17"/>
      <c r="K453" s="17"/>
      <c r="L453" s="11"/>
      <c r="M453" s="9"/>
      <c r="N453" s="9"/>
      <c r="O453" s="9"/>
    </row>
    <row r="454" spans="7:15" x14ac:dyDescent="0.2">
      <c r="G454" s="11"/>
      <c r="H454" s="12"/>
      <c r="I454" s="12"/>
      <c r="J454" s="17"/>
      <c r="K454" s="17"/>
      <c r="L454" s="11"/>
      <c r="M454" s="9"/>
      <c r="N454" s="9"/>
      <c r="O454" s="9"/>
    </row>
    <row r="455" spans="7:15" x14ac:dyDescent="0.2">
      <c r="G455" s="11"/>
      <c r="H455" s="12"/>
      <c r="I455" s="12"/>
      <c r="J455" s="17"/>
      <c r="K455" s="17"/>
      <c r="L455" s="11"/>
      <c r="M455" s="9"/>
      <c r="N455" s="9"/>
      <c r="O455" s="9"/>
    </row>
    <row r="456" spans="7:15" x14ac:dyDescent="0.2">
      <c r="G456" s="11"/>
      <c r="H456" s="12"/>
      <c r="I456" s="12"/>
      <c r="J456" s="17"/>
      <c r="K456" s="17"/>
      <c r="L456" s="11"/>
      <c r="M456" s="9"/>
      <c r="N456" s="9"/>
      <c r="O456" s="9"/>
    </row>
    <row r="457" spans="7:15" x14ac:dyDescent="0.2">
      <c r="G457" s="11"/>
      <c r="H457" s="12"/>
      <c r="I457" s="12"/>
      <c r="J457" s="17"/>
      <c r="K457" s="17"/>
      <c r="L457" s="11"/>
      <c r="M457" s="9"/>
      <c r="N457" s="9"/>
      <c r="O457" s="9"/>
    </row>
    <row r="458" spans="7:15" x14ac:dyDescent="0.2">
      <c r="G458" s="11"/>
      <c r="H458" s="12"/>
      <c r="I458" s="12"/>
      <c r="J458" s="17"/>
      <c r="K458" s="17"/>
      <c r="L458" s="11"/>
      <c r="M458" s="9"/>
      <c r="N458" s="9"/>
      <c r="O458" s="9"/>
    </row>
    <row r="459" spans="7:15" x14ac:dyDescent="0.2">
      <c r="G459" s="11"/>
      <c r="H459" s="12"/>
      <c r="I459" s="12"/>
      <c r="J459" s="17"/>
      <c r="K459" s="17"/>
      <c r="L459" s="11"/>
      <c r="M459" s="9"/>
      <c r="N459" s="9"/>
      <c r="O459" s="9"/>
    </row>
    <row r="460" spans="7:15" x14ac:dyDescent="0.2">
      <c r="G460" s="11"/>
      <c r="H460" s="12"/>
      <c r="I460" s="12"/>
      <c r="J460" s="17"/>
      <c r="K460" s="17"/>
      <c r="L460" s="11"/>
      <c r="M460" s="9"/>
      <c r="N460" s="9"/>
      <c r="O460" s="9"/>
    </row>
    <row r="461" spans="7:15" x14ac:dyDescent="0.2">
      <c r="G461" s="11"/>
      <c r="H461" s="12"/>
      <c r="I461" s="12"/>
      <c r="J461" s="17"/>
      <c r="K461" s="17"/>
      <c r="L461" s="11"/>
      <c r="M461" s="9"/>
      <c r="N461" s="9"/>
      <c r="O461" s="9"/>
    </row>
    <row r="462" spans="7:15" x14ac:dyDescent="0.2">
      <c r="G462" s="11"/>
      <c r="H462" s="12"/>
      <c r="I462" s="12"/>
      <c r="J462" s="17"/>
      <c r="K462" s="17"/>
      <c r="L462" s="11"/>
      <c r="M462" s="9"/>
      <c r="N462" s="9"/>
      <c r="O462" s="9"/>
    </row>
    <row r="463" spans="7:15" x14ac:dyDescent="0.2">
      <c r="G463" s="11"/>
      <c r="H463" s="12"/>
      <c r="I463" s="12"/>
      <c r="J463" s="17"/>
      <c r="K463" s="17"/>
      <c r="L463" s="11"/>
      <c r="M463" s="9"/>
      <c r="N463" s="9"/>
      <c r="O463" s="9"/>
    </row>
    <row r="464" spans="7:15" x14ac:dyDescent="0.2">
      <c r="G464" s="11"/>
      <c r="H464" s="12"/>
      <c r="I464" s="12"/>
      <c r="J464" s="17"/>
      <c r="K464" s="17"/>
      <c r="L464" s="11"/>
      <c r="M464" s="9"/>
      <c r="N464" s="9"/>
      <c r="O464" s="9"/>
    </row>
    <row r="465" spans="7:15" x14ac:dyDescent="0.2">
      <c r="G465" s="11"/>
      <c r="H465" s="12"/>
      <c r="I465" s="12"/>
      <c r="J465" s="17"/>
      <c r="K465" s="17"/>
      <c r="L465" s="11"/>
      <c r="M465" s="9"/>
      <c r="N465" s="9"/>
      <c r="O465" s="9"/>
    </row>
    <row r="466" spans="7:15" x14ac:dyDescent="0.2">
      <c r="G466" s="11"/>
      <c r="H466" s="12"/>
      <c r="I466" s="12"/>
      <c r="J466" s="17"/>
      <c r="K466" s="17"/>
      <c r="L466" s="11"/>
      <c r="M466" s="9"/>
      <c r="N466" s="9"/>
      <c r="O466" s="9"/>
    </row>
    <row r="467" spans="7:15" x14ac:dyDescent="0.2">
      <c r="G467" s="11"/>
      <c r="H467" s="12"/>
      <c r="I467" s="12"/>
      <c r="J467" s="17"/>
      <c r="K467" s="17"/>
      <c r="L467" s="11"/>
      <c r="M467" s="9"/>
      <c r="N467" s="9"/>
      <c r="O467" s="9"/>
    </row>
    <row r="468" spans="7:15" x14ac:dyDescent="0.2">
      <c r="G468" s="11"/>
      <c r="H468" s="12"/>
      <c r="I468" s="12"/>
      <c r="J468" s="17"/>
      <c r="K468" s="17"/>
      <c r="L468" s="11"/>
      <c r="M468" s="9"/>
      <c r="N468" s="9"/>
      <c r="O468" s="9"/>
    </row>
    <row r="469" spans="7:15" x14ac:dyDescent="0.2">
      <c r="G469" s="11"/>
      <c r="H469" s="12"/>
      <c r="I469" s="12"/>
      <c r="J469" s="17"/>
      <c r="K469" s="17"/>
      <c r="L469" s="11"/>
      <c r="M469" s="9"/>
      <c r="N469" s="9"/>
      <c r="O469" s="9"/>
    </row>
    <row r="470" spans="7:15" x14ac:dyDescent="0.2">
      <c r="G470" s="11"/>
      <c r="H470" s="12"/>
      <c r="I470" s="12"/>
      <c r="J470" s="17"/>
      <c r="K470" s="17"/>
      <c r="L470" s="11"/>
      <c r="M470" s="9"/>
      <c r="N470" s="9"/>
      <c r="O470" s="9"/>
    </row>
    <row r="471" spans="7:15" x14ac:dyDescent="0.2">
      <c r="G471" s="11"/>
      <c r="H471" s="12"/>
      <c r="I471" s="12"/>
      <c r="J471" s="17"/>
      <c r="K471" s="17"/>
      <c r="L471" s="11"/>
      <c r="M471" s="9"/>
      <c r="N471" s="9"/>
      <c r="O471" s="9"/>
    </row>
    <row r="472" spans="7:15" x14ac:dyDescent="0.2">
      <c r="G472" s="11"/>
      <c r="H472" s="12"/>
      <c r="I472" s="12"/>
      <c r="J472" s="17"/>
      <c r="K472" s="17"/>
      <c r="L472" s="11"/>
      <c r="M472" s="9"/>
      <c r="N472" s="9"/>
      <c r="O472" s="9"/>
    </row>
    <row r="473" spans="7:15" x14ac:dyDescent="0.2">
      <c r="G473" s="11"/>
      <c r="H473" s="12"/>
      <c r="I473" s="12"/>
      <c r="J473" s="17"/>
      <c r="K473" s="17"/>
      <c r="L473" s="11"/>
      <c r="M473" s="9"/>
      <c r="N473" s="9"/>
      <c r="O473" s="9"/>
    </row>
    <row r="474" spans="7:15" x14ac:dyDescent="0.2">
      <c r="G474" s="11"/>
      <c r="H474" s="12"/>
      <c r="I474" s="12"/>
      <c r="J474" s="17"/>
      <c r="K474" s="17"/>
      <c r="L474" s="11"/>
      <c r="M474" s="9"/>
      <c r="N474" s="9"/>
      <c r="O474" s="9"/>
    </row>
    <row r="475" spans="7:15" x14ac:dyDescent="0.2">
      <c r="G475" s="11"/>
      <c r="H475" s="12"/>
      <c r="I475" s="12"/>
      <c r="J475" s="17"/>
      <c r="K475" s="17"/>
      <c r="L475" s="11"/>
      <c r="M475" s="9"/>
      <c r="N475" s="9"/>
      <c r="O475" s="9"/>
    </row>
    <row r="476" spans="7:15" x14ac:dyDescent="0.2">
      <c r="G476" s="11"/>
      <c r="H476" s="12"/>
      <c r="I476" s="12"/>
      <c r="J476" s="17"/>
      <c r="K476" s="17"/>
      <c r="L476" s="11"/>
      <c r="M476" s="9"/>
      <c r="N476" s="9"/>
      <c r="O476" s="9"/>
    </row>
    <row r="477" spans="7:15" x14ac:dyDescent="0.2">
      <c r="G477" s="11"/>
      <c r="H477" s="12"/>
      <c r="I477" s="12"/>
      <c r="J477" s="17"/>
      <c r="K477" s="17"/>
      <c r="L477" s="11"/>
      <c r="M477" s="9"/>
      <c r="N477" s="9"/>
      <c r="O477" s="9"/>
    </row>
    <row r="478" spans="7:15" x14ac:dyDescent="0.2">
      <c r="G478" s="11"/>
      <c r="H478" s="12"/>
      <c r="I478" s="12"/>
      <c r="J478" s="17"/>
      <c r="K478" s="17"/>
      <c r="L478" s="11"/>
      <c r="M478" s="9"/>
      <c r="N478" s="9"/>
      <c r="O478" s="9"/>
    </row>
    <row r="479" spans="7:15" x14ac:dyDescent="0.2">
      <c r="G479" s="11"/>
      <c r="H479" s="12"/>
      <c r="I479" s="12"/>
      <c r="J479" s="17"/>
      <c r="K479" s="17"/>
      <c r="L479" s="11"/>
      <c r="M479" s="9"/>
      <c r="N479" s="9"/>
      <c r="O479" s="9"/>
    </row>
    <row r="480" spans="7:15" x14ac:dyDescent="0.2">
      <c r="G480" s="11"/>
      <c r="H480" s="12"/>
      <c r="I480" s="12"/>
      <c r="J480" s="17"/>
      <c r="K480" s="17"/>
      <c r="L480" s="11"/>
      <c r="M480" s="9"/>
      <c r="N480" s="9"/>
      <c r="O480" s="9"/>
    </row>
    <row r="481" spans="7:15" x14ac:dyDescent="0.2">
      <c r="G481" s="11"/>
      <c r="H481" s="12"/>
      <c r="I481" s="12"/>
      <c r="J481" s="17"/>
      <c r="K481" s="17"/>
      <c r="L481" s="11"/>
      <c r="M481" s="9"/>
      <c r="N481" s="9"/>
      <c r="O481" s="9"/>
    </row>
    <row r="482" spans="7:15" x14ac:dyDescent="0.2">
      <c r="G482" s="11"/>
      <c r="H482" s="12"/>
      <c r="I482" s="12"/>
      <c r="J482" s="17"/>
      <c r="K482" s="17"/>
      <c r="L482" s="11"/>
      <c r="M482" s="9"/>
      <c r="N482" s="9"/>
      <c r="O482" s="9"/>
    </row>
    <row r="483" spans="7:15" x14ac:dyDescent="0.2">
      <c r="G483" s="11"/>
      <c r="H483" s="12"/>
      <c r="I483" s="12"/>
      <c r="J483" s="17"/>
      <c r="K483" s="17"/>
      <c r="L483" s="11"/>
      <c r="M483" s="9"/>
      <c r="N483" s="9"/>
      <c r="O483" s="9"/>
    </row>
    <row r="484" spans="7:15" x14ac:dyDescent="0.2">
      <c r="G484" s="11"/>
      <c r="H484" s="12"/>
      <c r="I484" s="12"/>
      <c r="J484" s="17"/>
      <c r="K484" s="17"/>
      <c r="L484" s="11"/>
      <c r="M484" s="9"/>
      <c r="N484" s="9"/>
      <c r="O484" s="9"/>
    </row>
    <row r="485" spans="7:15" x14ac:dyDescent="0.2">
      <c r="G485" s="11"/>
      <c r="H485" s="12"/>
      <c r="I485" s="12"/>
      <c r="J485" s="17"/>
      <c r="K485" s="17"/>
      <c r="L485" s="11"/>
      <c r="M485" s="9"/>
      <c r="N485" s="9"/>
      <c r="O485" s="9"/>
    </row>
    <row r="486" spans="7:15" x14ac:dyDescent="0.2">
      <c r="G486" s="11"/>
      <c r="H486" s="12"/>
      <c r="I486" s="12"/>
      <c r="J486" s="17"/>
      <c r="K486" s="17"/>
      <c r="L486" s="11"/>
      <c r="M486" s="9"/>
      <c r="N486" s="9"/>
      <c r="O486" s="9"/>
    </row>
    <row r="487" spans="7:15" x14ac:dyDescent="0.2">
      <c r="G487" s="11"/>
      <c r="H487" s="12"/>
      <c r="I487" s="12"/>
      <c r="J487" s="17"/>
      <c r="K487" s="17"/>
      <c r="L487" s="11"/>
      <c r="M487" s="9"/>
      <c r="N487" s="9"/>
      <c r="O487" s="9"/>
    </row>
    <row r="488" spans="7:15" x14ac:dyDescent="0.2">
      <c r="G488" s="11"/>
      <c r="H488" s="12"/>
      <c r="I488" s="12"/>
      <c r="J488" s="17"/>
      <c r="K488" s="17"/>
      <c r="L488" s="11"/>
      <c r="M488" s="9"/>
      <c r="N488" s="9"/>
      <c r="O488" s="9"/>
    </row>
    <row r="489" spans="7:15" x14ac:dyDescent="0.2">
      <c r="G489" s="11"/>
      <c r="H489" s="12"/>
      <c r="I489" s="12"/>
      <c r="J489" s="17"/>
      <c r="K489" s="17"/>
      <c r="L489" s="11"/>
      <c r="M489" s="9"/>
      <c r="N489" s="9"/>
      <c r="O489" s="9"/>
    </row>
    <row r="490" spans="7:15" x14ac:dyDescent="0.2">
      <c r="G490" s="11"/>
      <c r="H490" s="12"/>
      <c r="I490" s="12"/>
      <c r="J490" s="17"/>
      <c r="K490" s="17"/>
      <c r="L490" s="11"/>
      <c r="M490" s="9"/>
      <c r="N490" s="9"/>
      <c r="O490" s="9"/>
    </row>
    <row r="491" spans="7:15" x14ac:dyDescent="0.2">
      <c r="G491" s="11"/>
      <c r="H491" s="12"/>
      <c r="I491" s="12"/>
      <c r="J491" s="17"/>
      <c r="K491" s="17"/>
      <c r="L491" s="11"/>
      <c r="M491" s="9"/>
      <c r="N491" s="9"/>
      <c r="O491" s="9"/>
    </row>
    <row r="492" spans="7:15" x14ac:dyDescent="0.2">
      <c r="G492" s="11"/>
      <c r="H492" s="12"/>
      <c r="I492" s="12"/>
      <c r="J492" s="17"/>
      <c r="K492" s="17"/>
      <c r="L492" s="11"/>
      <c r="M492" s="9"/>
      <c r="N492" s="9"/>
      <c r="O492" s="9"/>
    </row>
    <row r="493" spans="7:15" x14ac:dyDescent="0.2">
      <c r="G493" s="11"/>
      <c r="H493" s="12"/>
      <c r="I493" s="12"/>
      <c r="J493" s="17"/>
      <c r="K493" s="17"/>
      <c r="L493" s="11"/>
      <c r="M493" s="9"/>
      <c r="N493" s="9"/>
      <c r="O493" s="9"/>
    </row>
    <row r="494" spans="7:15" x14ac:dyDescent="0.2">
      <c r="G494" s="11"/>
      <c r="H494" s="12"/>
      <c r="I494" s="12"/>
      <c r="J494" s="17"/>
      <c r="K494" s="17"/>
      <c r="L494" s="11"/>
      <c r="M494" s="9"/>
      <c r="N494" s="9"/>
      <c r="O494" s="9"/>
    </row>
    <row r="495" spans="7:15" x14ac:dyDescent="0.2">
      <c r="G495" s="11"/>
      <c r="H495" s="12"/>
      <c r="I495" s="12"/>
      <c r="J495" s="17"/>
      <c r="K495" s="17"/>
      <c r="L495" s="11"/>
      <c r="M495" s="9"/>
      <c r="N495" s="9"/>
      <c r="O495" s="9"/>
    </row>
    <row r="496" spans="7:15" x14ac:dyDescent="0.2">
      <c r="G496" s="11"/>
      <c r="H496" s="12"/>
      <c r="I496" s="12"/>
      <c r="J496" s="17"/>
      <c r="K496" s="17"/>
      <c r="L496" s="11"/>
      <c r="M496" s="9"/>
      <c r="N496" s="9"/>
      <c r="O496" s="9"/>
    </row>
    <row r="497" spans="7:15" x14ac:dyDescent="0.2">
      <c r="G497" s="11"/>
      <c r="H497" s="12"/>
      <c r="I497" s="12"/>
      <c r="J497" s="17"/>
      <c r="K497" s="17"/>
      <c r="L497" s="11"/>
      <c r="M497" s="9"/>
      <c r="N497" s="9"/>
      <c r="O497" s="9"/>
    </row>
    <row r="498" spans="7:15" x14ac:dyDescent="0.2">
      <c r="G498" s="11"/>
      <c r="H498" s="12"/>
      <c r="I498" s="12"/>
      <c r="J498" s="17"/>
      <c r="K498" s="17"/>
      <c r="L498" s="11"/>
      <c r="M498" s="9"/>
      <c r="N498" s="9"/>
      <c r="O498" s="9"/>
    </row>
    <row r="499" spans="7:15" x14ac:dyDescent="0.2">
      <c r="G499" s="11"/>
      <c r="H499" s="12"/>
      <c r="I499" s="12"/>
      <c r="J499" s="17"/>
      <c r="K499" s="17"/>
      <c r="L499" s="11"/>
      <c r="M499" s="9"/>
      <c r="N499" s="9"/>
      <c r="O499" s="9"/>
    </row>
    <row r="500" spans="7:15" x14ac:dyDescent="0.2">
      <c r="G500" s="11"/>
      <c r="H500" s="12"/>
      <c r="I500" s="12"/>
      <c r="J500" s="17"/>
      <c r="K500" s="17"/>
      <c r="L500" s="11"/>
      <c r="M500" s="9"/>
      <c r="N500" s="9"/>
      <c r="O500" s="9"/>
    </row>
    <row r="501" spans="7:15" x14ac:dyDescent="0.2">
      <c r="G501" s="11"/>
      <c r="H501" s="12"/>
      <c r="I501" s="12"/>
      <c r="J501" s="17"/>
      <c r="K501" s="17"/>
      <c r="L501" s="11"/>
      <c r="M501" s="9"/>
      <c r="N501" s="9"/>
      <c r="O501" s="9"/>
    </row>
    <row r="502" spans="7:15" x14ac:dyDescent="0.2">
      <c r="G502" s="11"/>
      <c r="H502" s="12"/>
      <c r="I502" s="12"/>
      <c r="J502" s="17"/>
      <c r="K502" s="17"/>
      <c r="L502" s="11"/>
      <c r="M502" s="9"/>
      <c r="N502" s="9"/>
      <c r="O502" s="9"/>
    </row>
    <row r="503" spans="7:15" x14ac:dyDescent="0.2">
      <c r="G503" s="11"/>
      <c r="H503" s="12"/>
      <c r="I503" s="12"/>
      <c r="J503" s="17"/>
      <c r="K503" s="17"/>
      <c r="L503" s="11"/>
      <c r="M503" s="9"/>
      <c r="N503" s="9"/>
      <c r="O503" s="9"/>
    </row>
    <row r="504" spans="7:15" x14ac:dyDescent="0.2">
      <c r="G504" s="11"/>
      <c r="H504" s="12"/>
      <c r="I504" s="12"/>
      <c r="J504" s="17"/>
      <c r="K504" s="17"/>
      <c r="L504" s="11"/>
      <c r="M504" s="9"/>
      <c r="N504" s="9"/>
      <c r="O504" s="9"/>
    </row>
    <row r="505" spans="7:15" x14ac:dyDescent="0.2">
      <c r="G505" s="11"/>
      <c r="H505" s="12"/>
      <c r="I505" s="12"/>
      <c r="J505" s="17"/>
      <c r="K505" s="17"/>
      <c r="L505" s="11"/>
      <c r="M505" s="9"/>
      <c r="N505" s="9"/>
      <c r="O505" s="9"/>
    </row>
    <row r="506" spans="7:15" x14ac:dyDescent="0.2">
      <c r="G506" s="11"/>
      <c r="H506" s="12"/>
      <c r="I506" s="12"/>
      <c r="J506" s="17"/>
      <c r="K506" s="17"/>
      <c r="L506" s="11"/>
      <c r="M506" s="9"/>
      <c r="N506" s="9"/>
      <c r="O506" s="9"/>
    </row>
    <row r="507" spans="7:15" x14ac:dyDescent="0.2">
      <c r="G507" s="11"/>
      <c r="H507" s="12"/>
      <c r="I507" s="12"/>
      <c r="J507" s="17"/>
      <c r="K507" s="17"/>
      <c r="L507" s="11"/>
      <c r="M507" s="9"/>
      <c r="N507" s="9"/>
      <c r="O507" s="9"/>
    </row>
    <row r="508" spans="7:15" x14ac:dyDescent="0.2">
      <c r="G508" s="11"/>
      <c r="H508" s="12"/>
      <c r="I508" s="12"/>
      <c r="J508" s="17"/>
      <c r="K508" s="17"/>
      <c r="L508" s="11"/>
      <c r="M508" s="9"/>
      <c r="N508" s="9"/>
      <c r="O508" s="9"/>
    </row>
    <row r="509" spans="7:15" x14ac:dyDescent="0.2">
      <c r="G509" s="11"/>
      <c r="H509" s="12"/>
      <c r="I509" s="12"/>
      <c r="J509" s="17"/>
      <c r="K509" s="17"/>
      <c r="L509" s="11"/>
      <c r="M509" s="9"/>
      <c r="N509" s="9"/>
      <c r="O509" s="9"/>
    </row>
    <row r="510" spans="7:15" x14ac:dyDescent="0.2">
      <c r="G510" s="11"/>
      <c r="H510" s="12"/>
      <c r="I510" s="12"/>
      <c r="J510" s="17"/>
      <c r="K510" s="17"/>
      <c r="L510" s="11"/>
      <c r="M510" s="9"/>
      <c r="N510" s="9"/>
      <c r="O510" s="9"/>
    </row>
    <row r="511" spans="7:15" x14ac:dyDescent="0.2">
      <c r="G511" s="11"/>
      <c r="H511" s="12"/>
      <c r="I511" s="12"/>
      <c r="J511" s="17"/>
      <c r="K511" s="17"/>
      <c r="L511" s="11"/>
      <c r="M511" s="9"/>
      <c r="N511" s="9"/>
      <c r="O511" s="9"/>
    </row>
    <row r="512" spans="7:15" x14ac:dyDescent="0.2">
      <c r="G512" s="11"/>
      <c r="H512" s="12"/>
      <c r="I512" s="12"/>
      <c r="J512" s="17"/>
      <c r="K512" s="17"/>
      <c r="L512" s="11"/>
      <c r="M512" s="9"/>
      <c r="N512" s="9"/>
      <c r="O512" s="9"/>
    </row>
    <row r="513" spans="7:15" x14ac:dyDescent="0.2">
      <c r="G513" s="11"/>
      <c r="H513" s="12"/>
      <c r="I513" s="12"/>
      <c r="J513" s="17"/>
      <c r="K513" s="17"/>
      <c r="L513" s="11"/>
      <c r="M513" s="9"/>
      <c r="N513" s="9"/>
      <c r="O513" s="9"/>
    </row>
    <row r="514" spans="7:15" x14ac:dyDescent="0.2">
      <c r="G514" s="11"/>
      <c r="H514" s="12"/>
      <c r="I514" s="12"/>
      <c r="J514" s="17"/>
      <c r="K514" s="17"/>
      <c r="L514" s="11"/>
      <c r="M514" s="9"/>
      <c r="N514" s="9"/>
      <c r="O514" s="9"/>
    </row>
    <row r="515" spans="7:15" x14ac:dyDescent="0.2">
      <c r="G515" s="11"/>
      <c r="H515" s="12"/>
      <c r="I515" s="12"/>
      <c r="J515" s="17"/>
      <c r="K515" s="17"/>
      <c r="L515" s="11"/>
      <c r="M515" s="9"/>
      <c r="N515" s="9"/>
      <c r="O515" s="9"/>
    </row>
    <row r="516" spans="7:15" x14ac:dyDescent="0.2">
      <c r="G516" s="11"/>
      <c r="H516" s="12"/>
      <c r="I516" s="12"/>
      <c r="J516" s="17"/>
      <c r="K516" s="17"/>
      <c r="L516" s="11"/>
      <c r="M516" s="9"/>
      <c r="N516" s="9"/>
      <c r="O516" s="9"/>
    </row>
    <row r="517" spans="7:15" x14ac:dyDescent="0.2">
      <c r="G517" s="11"/>
      <c r="H517" s="12"/>
      <c r="I517" s="12"/>
      <c r="J517" s="17"/>
      <c r="K517" s="17"/>
      <c r="L517" s="11"/>
      <c r="M517" s="9"/>
      <c r="N517" s="9"/>
      <c r="O517" s="9"/>
    </row>
    <row r="518" spans="7:15" x14ac:dyDescent="0.2">
      <c r="G518" s="11"/>
      <c r="H518" s="12"/>
      <c r="I518" s="12"/>
      <c r="J518" s="17"/>
      <c r="K518" s="17"/>
      <c r="L518" s="11"/>
      <c r="M518" s="9"/>
      <c r="N518" s="9"/>
      <c r="O518" s="9"/>
    </row>
    <row r="519" spans="7:15" x14ac:dyDescent="0.2">
      <c r="G519" s="11"/>
      <c r="H519" s="12"/>
      <c r="I519" s="12"/>
      <c r="J519" s="17"/>
      <c r="K519" s="17"/>
      <c r="L519" s="11"/>
      <c r="M519" s="9"/>
      <c r="N519" s="9"/>
      <c r="O519" s="9"/>
    </row>
    <row r="520" spans="7:15" x14ac:dyDescent="0.2">
      <c r="G520" s="11"/>
      <c r="H520" s="12"/>
      <c r="I520" s="12"/>
      <c r="J520" s="17"/>
      <c r="K520" s="17"/>
      <c r="L520" s="11"/>
      <c r="M520" s="9"/>
      <c r="N520" s="9"/>
      <c r="O520" s="9"/>
    </row>
    <row r="521" spans="7:15" x14ac:dyDescent="0.2">
      <c r="G521" s="11"/>
      <c r="H521" s="12"/>
      <c r="I521" s="12"/>
      <c r="J521" s="17"/>
      <c r="K521" s="17"/>
      <c r="L521" s="11"/>
      <c r="M521" s="9"/>
      <c r="N521" s="9"/>
      <c r="O521" s="9"/>
    </row>
    <row r="522" spans="7:15" x14ac:dyDescent="0.2">
      <c r="G522" s="11"/>
      <c r="H522" s="12"/>
      <c r="I522" s="12"/>
      <c r="J522" s="17"/>
      <c r="K522" s="17"/>
      <c r="L522" s="11"/>
      <c r="M522" s="9"/>
      <c r="N522" s="9"/>
      <c r="O522" s="9"/>
    </row>
    <row r="523" spans="7:15" x14ac:dyDescent="0.2">
      <c r="G523" s="11"/>
      <c r="H523" s="12"/>
      <c r="I523" s="12"/>
      <c r="J523" s="17"/>
      <c r="K523" s="17"/>
      <c r="L523" s="11"/>
      <c r="M523" s="9"/>
      <c r="N523" s="9"/>
      <c r="O523" s="9"/>
    </row>
    <row r="524" spans="7:15" x14ac:dyDescent="0.2">
      <c r="G524" s="11"/>
      <c r="H524" s="12"/>
      <c r="I524" s="12"/>
      <c r="J524" s="17"/>
      <c r="K524" s="17"/>
      <c r="L524" s="11"/>
      <c r="M524" s="9"/>
      <c r="N524" s="9"/>
      <c r="O524" s="9"/>
    </row>
    <row r="525" spans="7:15" x14ac:dyDescent="0.2">
      <c r="G525" s="11"/>
      <c r="H525" s="12"/>
      <c r="I525" s="12"/>
      <c r="J525" s="17"/>
      <c r="K525" s="17"/>
      <c r="L525" s="11"/>
      <c r="M525" s="9"/>
      <c r="N525" s="9"/>
      <c r="O525" s="9"/>
    </row>
    <row r="526" spans="7:15" x14ac:dyDescent="0.2">
      <c r="G526" s="11"/>
      <c r="H526" s="12"/>
      <c r="I526" s="12"/>
      <c r="J526" s="17"/>
      <c r="K526" s="17"/>
      <c r="L526" s="11"/>
      <c r="M526" s="9"/>
      <c r="N526" s="9"/>
      <c r="O526" s="9"/>
    </row>
    <row r="527" spans="7:15" x14ac:dyDescent="0.2">
      <c r="G527" s="11"/>
      <c r="H527" s="12"/>
      <c r="I527" s="12"/>
      <c r="J527" s="17"/>
      <c r="K527" s="17"/>
      <c r="L527" s="11"/>
      <c r="M527" s="9"/>
      <c r="N527" s="9"/>
      <c r="O527" s="9"/>
    </row>
    <row r="528" spans="7:15" x14ac:dyDescent="0.2">
      <c r="G528" s="11"/>
      <c r="H528" s="12"/>
      <c r="I528" s="12"/>
      <c r="J528" s="17"/>
      <c r="K528" s="17"/>
      <c r="L528" s="11"/>
      <c r="M528" s="9"/>
      <c r="N528" s="9"/>
      <c r="O528" s="9"/>
    </row>
    <row r="529" spans="7:15" x14ac:dyDescent="0.2">
      <c r="G529" s="11"/>
      <c r="H529" s="12"/>
      <c r="I529" s="12"/>
      <c r="J529" s="17"/>
      <c r="K529" s="17"/>
      <c r="L529" s="11"/>
      <c r="M529" s="9"/>
      <c r="N529" s="9"/>
      <c r="O529" s="9"/>
    </row>
    <row r="530" spans="7:15" x14ac:dyDescent="0.2">
      <c r="G530" s="11"/>
      <c r="H530" s="12"/>
      <c r="I530" s="12"/>
      <c r="J530" s="17"/>
      <c r="K530" s="17"/>
      <c r="L530" s="11"/>
      <c r="M530" s="9"/>
      <c r="N530" s="9"/>
      <c r="O530" s="9"/>
    </row>
    <row r="531" spans="7:15" x14ac:dyDescent="0.2">
      <c r="G531" s="11"/>
      <c r="H531" s="12"/>
      <c r="I531" s="12"/>
      <c r="J531" s="17"/>
      <c r="K531" s="17"/>
      <c r="L531" s="11"/>
      <c r="M531" s="9"/>
      <c r="N531" s="9"/>
      <c r="O531" s="9"/>
    </row>
    <row r="532" spans="7:15" x14ac:dyDescent="0.2">
      <c r="G532" s="11"/>
      <c r="H532" s="12"/>
      <c r="I532" s="12"/>
      <c r="J532" s="17"/>
      <c r="K532" s="17"/>
      <c r="L532" s="11"/>
      <c r="M532" s="9"/>
      <c r="N532" s="9"/>
      <c r="O532" s="9"/>
    </row>
    <row r="533" spans="7:15" x14ac:dyDescent="0.2">
      <c r="G533" s="11"/>
      <c r="H533" s="12"/>
      <c r="I533" s="12"/>
      <c r="J533" s="17"/>
      <c r="K533" s="17"/>
      <c r="L533" s="11"/>
      <c r="M533" s="9"/>
      <c r="N533" s="9"/>
      <c r="O533" s="9"/>
    </row>
    <row r="534" spans="7:15" x14ac:dyDescent="0.2">
      <c r="G534" s="11"/>
      <c r="H534" s="12"/>
      <c r="I534" s="12"/>
      <c r="J534" s="17"/>
      <c r="K534" s="17"/>
      <c r="L534" s="11"/>
      <c r="M534" s="9"/>
      <c r="N534" s="9"/>
      <c r="O534" s="9"/>
    </row>
    <row r="535" spans="7:15" x14ac:dyDescent="0.2">
      <c r="G535" s="11"/>
      <c r="H535" s="12"/>
      <c r="I535" s="12"/>
      <c r="J535" s="17"/>
      <c r="K535" s="17"/>
      <c r="L535" s="11"/>
      <c r="M535" s="9"/>
      <c r="N535" s="9"/>
      <c r="O535" s="9"/>
    </row>
    <row r="536" spans="7:15" x14ac:dyDescent="0.2">
      <c r="G536" s="11"/>
      <c r="H536" s="12"/>
      <c r="I536" s="12"/>
      <c r="J536" s="17"/>
      <c r="K536" s="17"/>
      <c r="L536" s="11"/>
      <c r="M536" s="9"/>
      <c r="N536" s="9"/>
      <c r="O536" s="9"/>
    </row>
    <row r="537" spans="7:15" x14ac:dyDescent="0.2">
      <c r="G537" s="11"/>
      <c r="H537" s="12"/>
      <c r="I537" s="12"/>
      <c r="J537" s="17"/>
      <c r="K537" s="17"/>
      <c r="L537" s="11"/>
      <c r="M537" s="9"/>
      <c r="N537" s="9"/>
      <c r="O537" s="9"/>
    </row>
    <row r="538" spans="7:15" x14ac:dyDescent="0.2">
      <c r="G538" s="11"/>
      <c r="H538" s="12"/>
      <c r="I538" s="12"/>
      <c r="J538" s="17"/>
      <c r="K538" s="17"/>
      <c r="L538" s="11"/>
      <c r="M538" s="9"/>
      <c r="N538" s="9"/>
      <c r="O538" s="9"/>
    </row>
    <row r="539" spans="7:15" x14ac:dyDescent="0.2">
      <c r="G539" s="11"/>
      <c r="H539" s="12"/>
      <c r="I539" s="12"/>
      <c r="J539" s="17"/>
      <c r="K539" s="17"/>
      <c r="L539" s="11"/>
      <c r="M539" s="9"/>
      <c r="N539" s="9"/>
      <c r="O539" s="9"/>
    </row>
    <row r="540" spans="7:15" x14ac:dyDescent="0.2">
      <c r="G540" s="11"/>
      <c r="H540" s="12"/>
      <c r="I540" s="12"/>
      <c r="J540" s="17"/>
      <c r="K540" s="17"/>
      <c r="L540" s="11"/>
      <c r="M540" s="9"/>
      <c r="N540" s="9"/>
      <c r="O540" s="9"/>
    </row>
    <row r="541" spans="7:15" x14ac:dyDescent="0.2">
      <c r="G541" s="11"/>
      <c r="H541" s="12"/>
      <c r="I541" s="12"/>
      <c r="J541" s="17"/>
      <c r="K541" s="17"/>
      <c r="L541" s="11"/>
      <c r="M541" s="9"/>
      <c r="N541" s="9"/>
      <c r="O541" s="9"/>
    </row>
    <row r="542" spans="7:15" x14ac:dyDescent="0.2">
      <c r="G542" s="11"/>
      <c r="H542" s="12"/>
      <c r="I542" s="12"/>
      <c r="J542" s="17"/>
      <c r="K542" s="17"/>
      <c r="L542" s="11"/>
      <c r="M542" s="9"/>
      <c r="N542" s="9"/>
      <c r="O542" s="9"/>
    </row>
    <row r="543" spans="7:15" x14ac:dyDescent="0.2">
      <c r="G543" s="11"/>
      <c r="H543" s="12"/>
      <c r="I543" s="12"/>
      <c r="J543" s="17"/>
      <c r="K543" s="17"/>
      <c r="L543" s="11"/>
      <c r="M543" s="9"/>
      <c r="N543" s="9"/>
      <c r="O543" s="9"/>
    </row>
    <row r="544" spans="7:15" x14ac:dyDescent="0.2">
      <c r="G544" s="11"/>
      <c r="H544" s="12"/>
      <c r="I544" s="12"/>
      <c r="J544" s="17"/>
      <c r="K544" s="17"/>
      <c r="L544" s="11"/>
      <c r="M544" s="9"/>
      <c r="N544" s="9"/>
      <c r="O544" s="9"/>
    </row>
    <row r="545" spans="7:15" x14ac:dyDescent="0.2">
      <c r="G545" s="11"/>
      <c r="H545" s="12"/>
      <c r="I545" s="12"/>
      <c r="J545" s="17"/>
      <c r="K545" s="17"/>
      <c r="L545" s="11"/>
      <c r="M545" s="9"/>
      <c r="N545" s="9"/>
      <c r="O545" s="9"/>
    </row>
    <row r="546" spans="7:15" x14ac:dyDescent="0.2">
      <c r="G546" s="11"/>
      <c r="H546" s="12"/>
      <c r="I546" s="12"/>
      <c r="J546" s="17"/>
      <c r="K546" s="17"/>
      <c r="L546" s="11"/>
      <c r="M546" s="9"/>
      <c r="N546" s="9"/>
      <c r="O546" s="9"/>
    </row>
    <row r="547" spans="7:15" x14ac:dyDescent="0.2">
      <c r="G547" s="11"/>
      <c r="H547" s="12"/>
      <c r="I547" s="12"/>
      <c r="J547" s="17"/>
      <c r="K547" s="17"/>
      <c r="L547" s="11"/>
      <c r="M547" s="9"/>
      <c r="N547" s="9"/>
      <c r="O547" s="9"/>
    </row>
    <row r="548" spans="7:15" x14ac:dyDescent="0.2">
      <c r="G548" s="11"/>
      <c r="H548" s="12"/>
      <c r="I548" s="12"/>
      <c r="J548" s="17"/>
      <c r="K548" s="17"/>
      <c r="L548" s="11"/>
      <c r="M548" s="9"/>
      <c r="N548" s="9"/>
      <c r="O548" s="9"/>
    </row>
    <row r="549" spans="7:15" x14ac:dyDescent="0.2">
      <c r="G549" s="11"/>
      <c r="H549" s="12"/>
      <c r="I549" s="12"/>
      <c r="J549" s="17"/>
      <c r="K549" s="17"/>
      <c r="L549" s="11"/>
      <c r="M549" s="9"/>
      <c r="N549" s="9"/>
      <c r="O549" s="9"/>
    </row>
    <row r="550" spans="7:15" x14ac:dyDescent="0.2">
      <c r="G550" s="11"/>
      <c r="H550" s="12"/>
      <c r="I550" s="12"/>
      <c r="J550" s="17"/>
      <c r="K550" s="17"/>
      <c r="L550" s="11"/>
      <c r="M550" s="9"/>
      <c r="N550" s="9"/>
      <c r="O550" s="9"/>
    </row>
    <row r="551" spans="7:15" x14ac:dyDescent="0.2">
      <c r="G551" s="11"/>
      <c r="H551" s="12"/>
      <c r="I551" s="12"/>
      <c r="J551" s="17"/>
      <c r="K551" s="17"/>
      <c r="L551" s="11"/>
      <c r="M551" s="9"/>
      <c r="N551" s="9"/>
      <c r="O551" s="9"/>
    </row>
    <row r="552" spans="7:15" x14ac:dyDescent="0.2">
      <c r="G552" s="11"/>
      <c r="H552" s="12"/>
      <c r="I552" s="12"/>
      <c r="J552" s="17"/>
      <c r="K552" s="17"/>
      <c r="L552" s="11"/>
      <c r="M552" s="9"/>
      <c r="N552" s="9"/>
      <c r="O552" s="9"/>
    </row>
    <row r="553" spans="7:15" x14ac:dyDescent="0.2">
      <c r="G553" s="11"/>
      <c r="H553" s="12"/>
      <c r="I553" s="12"/>
      <c r="J553" s="17"/>
      <c r="K553" s="17"/>
      <c r="L553" s="11"/>
      <c r="M553" s="9"/>
      <c r="N553" s="9"/>
      <c r="O553" s="9"/>
    </row>
    <row r="554" spans="7:15" x14ac:dyDescent="0.2">
      <c r="G554" s="11"/>
      <c r="H554" s="12"/>
      <c r="I554" s="12"/>
      <c r="J554" s="17"/>
      <c r="K554" s="17"/>
      <c r="L554" s="11"/>
      <c r="M554" s="9"/>
      <c r="N554" s="9"/>
      <c r="O554" s="9"/>
    </row>
    <row r="555" spans="7:15" x14ac:dyDescent="0.2">
      <c r="G555" s="11"/>
      <c r="H555" s="12"/>
      <c r="I555" s="12"/>
      <c r="J555" s="17"/>
      <c r="K555" s="17"/>
      <c r="L555" s="11"/>
      <c r="M555" s="9"/>
      <c r="N555" s="9"/>
      <c r="O555" s="9"/>
    </row>
    <row r="556" spans="7:15" x14ac:dyDescent="0.2">
      <c r="G556" s="11"/>
      <c r="H556" s="12"/>
      <c r="I556" s="12"/>
      <c r="J556" s="17"/>
      <c r="K556" s="17"/>
      <c r="L556" s="11"/>
      <c r="M556" s="9"/>
      <c r="N556" s="9"/>
      <c r="O556" s="9"/>
    </row>
    <row r="557" spans="7:15" x14ac:dyDescent="0.2">
      <c r="G557" s="11"/>
      <c r="H557" s="12"/>
      <c r="I557" s="12"/>
      <c r="J557" s="17"/>
      <c r="K557" s="17"/>
      <c r="L557" s="11"/>
      <c r="M557" s="9"/>
      <c r="N557" s="9"/>
      <c r="O557" s="9"/>
    </row>
    <row r="558" spans="7:15" x14ac:dyDescent="0.2">
      <c r="G558" s="11"/>
      <c r="H558" s="12"/>
      <c r="I558" s="12"/>
      <c r="J558" s="17"/>
      <c r="K558" s="17"/>
      <c r="L558" s="11"/>
      <c r="M558" s="9"/>
      <c r="N558" s="9"/>
      <c r="O558" s="9"/>
    </row>
    <row r="559" spans="7:15" x14ac:dyDescent="0.2">
      <c r="G559" s="11"/>
      <c r="H559" s="12"/>
      <c r="I559" s="12"/>
      <c r="J559" s="17"/>
      <c r="K559" s="17"/>
      <c r="L559" s="11"/>
      <c r="M559" s="9"/>
      <c r="N559" s="9"/>
      <c r="O559" s="9"/>
    </row>
    <row r="560" spans="7:15" x14ac:dyDescent="0.2">
      <c r="G560" s="11"/>
      <c r="H560" s="12"/>
      <c r="I560" s="12"/>
      <c r="J560" s="17"/>
      <c r="K560" s="17"/>
      <c r="L560" s="11"/>
      <c r="M560" s="9"/>
      <c r="N560" s="9"/>
      <c r="O560" s="9"/>
    </row>
    <row r="561" spans="7:15" x14ac:dyDescent="0.2">
      <c r="G561" s="11"/>
      <c r="H561" s="12"/>
      <c r="I561" s="12"/>
      <c r="J561" s="17"/>
      <c r="K561" s="17"/>
      <c r="L561" s="11"/>
      <c r="M561" s="9"/>
      <c r="N561" s="9"/>
      <c r="O561" s="9"/>
    </row>
    <row r="562" spans="7:15" x14ac:dyDescent="0.2">
      <c r="G562" s="11"/>
      <c r="H562" s="12"/>
      <c r="I562" s="12"/>
      <c r="J562" s="17"/>
      <c r="K562" s="17"/>
      <c r="L562" s="11"/>
      <c r="M562" s="9"/>
      <c r="N562" s="9"/>
      <c r="O562" s="9"/>
    </row>
    <row r="563" spans="7:15" x14ac:dyDescent="0.2">
      <c r="G563" s="11"/>
      <c r="H563" s="12"/>
      <c r="I563" s="12"/>
      <c r="J563" s="17"/>
      <c r="K563" s="17"/>
      <c r="L563" s="11"/>
      <c r="M563" s="9"/>
      <c r="N563" s="9"/>
      <c r="O563" s="9"/>
    </row>
    <row r="564" spans="7:15" x14ac:dyDescent="0.2">
      <c r="G564" s="11"/>
      <c r="H564" s="12"/>
      <c r="I564" s="12"/>
      <c r="J564" s="17"/>
      <c r="K564" s="17"/>
      <c r="L564" s="11"/>
      <c r="M564" s="9"/>
      <c r="N564" s="9"/>
      <c r="O564" s="9"/>
    </row>
    <row r="565" spans="7:15" x14ac:dyDescent="0.2">
      <c r="G565" s="11"/>
      <c r="H565" s="12"/>
      <c r="I565" s="12"/>
      <c r="J565" s="17"/>
      <c r="K565" s="17"/>
      <c r="L565" s="11"/>
      <c r="M565" s="9"/>
      <c r="N565" s="9"/>
      <c r="O565" s="9"/>
    </row>
    <row r="566" spans="7:15" x14ac:dyDescent="0.2">
      <c r="G566" s="11"/>
      <c r="H566" s="12"/>
      <c r="I566" s="12"/>
      <c r="J566" s="17"/>
      <c r="K566" s="17"/>
      <c r="L566" s="11"/>
      <c r="M566" s="9"/>
      <c r="N566" s="9"/>
      <c r="O566" s="9"/>
    </row>
    <row r="567" spans="7:15" x14ac:dyDescent="0.2">
      <c r="G567" s="11"/>
      <c r="H567" s="12"/>
      <c r="I567" s="12"/>
      <c r="J567" s="17"/>
      <c r="K567" s="17"/>
      <c r="L567" s="11"/>
      <c r="M567" s="9"/>
      <c r="N567" s="9"/>
      <c r="O567" s="9"/>
    </row>
    <row r="568" spans="7:15" x14ac:dyDescent="0.2">
      <c r="G568" s="11"/>
      <c r="H568" s="12"/>
      <c r="I568" s="12"/>
      <c r="J568" s="17"/>
      <c r="K568" s="17"/>
      <c r="L568" s="11"/>
      <c r="M568" s="9"/>
      <c r="N568" s="9"/>
      <c r="O568" s="9"/>
    </row>
    <row r="569" spans="7:15" x14ac:dyDescent="0.2">
      <c r="G569" s="11"/>
      <c r="H569" s="12"/>
      <c r="I569" s="12"/>
      <c r="J569" s="17"/>
      <c r="K569" s="17"/>
      <c r="L569" s="11"/>
      <c r="M569" s="9"/>
      <c r="N569" s="9"/>
      <c r="O569" s="9"/>
    </row>
    <row r="570" spans="7:15" x14ac:dyDescent="0.2">
      <c r="G570" s="11"/>
      <c r="H570" s="12"/>
      <c r="I570" s="12"/>
      <c r="J570" s="17"/>
      <c r="K570" s="17"/>
      <c r="L570" s="11"/>
      <c r="M570" s="9"/>
      <c r="N570" s="9"/>
      <c r="O570" s="9"/>
    </row>
    <row r="571" spans="7:15" x14ac:dyDescent="0.2">
      <c r="G571" s="11"/>
      <c r="H571" s="12"/>
      <c r="I571" s="12"/>
      <c r="J571" s="17"/>
      <c r="K571" s="17"/>
      <c r="L571" s="11"/>
      <c r="M571" s="9"/>
      <c r="N571" s="9"/>
      <c r="O571" s="9"/>
    </row>
    <row r="572" spans="7:15" x14ac:dyDescent="0.2">
      <c r="G572" s="11"/>
      <c r="H572" s="12"/>
      <c r="I572" s="12"/>
      <c r="J572" s="17"/>
      <c r="K572" s="17"/>
      <c r="L572" s="11"/>
      <c r="M572" s="9"/>
      <c r="N572" s="9"/>
      <c r="O572" s="9"/>
    </row>
    <row r="573" spans="7:15" x14ac:dyDescent="0.2">
      <c r="G573" s="11"/>
      <c r="H573" s="12"/>
      <c r="I573" s="12"/>
      <c r="J573" s="17"/>
      <c r="K573" s="17"/>
      <c r="L573" s="11"/>
      <c r="M573" s="9"/>
      <c r="N573" s="9"/>
      <c r="O573" s="9"/>
    </row>
    <row r="574" spans="7:15" x14ac:dyDescent="0.2">
      <c r="G574" s="11"/>
      <c r="H574" s="12"/>
      <c r="I574" s="12"/>
      <c r="J574" s="17"/>
      <c r="K574" s="17"/>
      <c r="L574" s="11"/>
      <c r="M574" s="9"/>
      <c r="N574" s="9"/>
      <c r="O574" s="9"/>
    </row>
    <row r="575" spans="7:15" x14ac:dyDescent="0.2">
      <c r="G575" s="11"/>
      <c r="H575" s="12"/>
      <c r="I575" s="12"/>
      <c r="J575" s="17"/>
      <c r="K575" s="17"/>
      <c r="L575" s="11"/>
      <c r="M575" s="9"/>
      <c r="N575" s="9"/>
      <c r="O575" s="9"/>
    </row>
    <row r="576" spans="7:15" x14ac:dyDescent="0.2">
      <c r="G576" s="11"/>
      <c r="H576" s="12"/>
      <c r="I576" s="12"/>
      <c r="J576" s="17"/>
      <c r="K576" s="17"/>
      <c r="L576" s="11"/>
      <c r="M576" s="9"/>
      <c r="N576" s="9"/>
      <c r="O576" s="9"/>
    </row>
    <row r="577" spans="7:15" x14ac:dyDescent="0.2">
      <c r="G577" s="11"/>
      <c r="H577" s="12"/>
      <c r="I577" s="12"/>
      <c r="J577" s="17"/>
      <c r="K577" s="17"/>
      <c r="L577" s="11"/>
      <c r="M577" s="9"/>
      <c r="N577" s="9"/>
      <c r="O577" s="9"/>
    </row>
    <row r="578" spans="7:15" x14ac:dyDescent="0.2">
      <c r="G578" s="11"/>
      <c r="H578" s="12"/>
      <c r="I578" s="12"/>
      <c r="J578" s="17"/>
      <c r="K578" s="17"/>
      <c r="L578" s="11"/>
      <c r="M578" s="9"/>
      <c r="N578" s="9"/>
      <c r="O578" s="9"/>
    </row>
    <row r="579" spans="7:15" x14ac:dyDescent="0.2">
      <c r="G579" s="11"/>
      <c r="H579" s="12"/>
      <c r="I579" s="12"/>
      <c r="J579" s="17"/>
      <c r="K579" s="17"/>
      <c r="L579" s="11"/>
      <c r="M579" s="9"/>
      <c r="N579" s="9"/>
      <c r="O579" s="9"/>
    </row>
    <row r="580" spans="7:15" x14ac:dyDescent="0.2">
      <c r="G580" s="11"/>
      <c r="H580" s="12"/>
      <c r="I580" s="12"/>
      <c r="J580" s="17"/>
      <c r="K580" s="17"/>
      <c r="L580" s="11"/>
      <c r="M580" s="9"/>
      <c r="N580" s="9"/>
      <c r="O580" s="9"/>
    </row>
    <row r="581" spans="7:15" x14ac:dyDescent="0.2">
      <c r="G581" s="11"/>
      <c r="H581" s="12"/>
      <c r="I581" s="12"/>
      <c r="J581" s="17"/>
      <c r="K581" s="17"/>
      <c r="L581" s="11"/>
      <c r="M581" s="9"/>
      <c r="N581" s="9"/>
      <c r="O581" s="9"/>
    </row>
    <row r="582" spans="7:15" x14ac:dyDescent="0.2">
      <c r="G582" s="11"/>
      <c r="H582" s="12"/>
      <c r="I582" s="12"/>
      <c r="J582" s="17"/>
      <c r="K582" s="17"/>
      <c r="L582" s="11"/>
      <c r="M582" s="9"/>
      <c r="N582" s="9"/>
      <c r="O582" s="9"/>
    </row>
    <row r="583" spans="7:15" x14ac:dyDescent="0.2">
      <c r="G583" s="11"/>
      <c r="H583" s="12"/>
      <c r="I583" s="12"/>
      <c r="J583" s="17"/>
      <c r="K583" s="17"/>
      <c r="L583" s="11"/>
      <c r="M583" s="9"/>
      <c r="N583" s="9"/>
      <c r="O583" s="9"/>
    </row>
    <row r="584" spans="7:15" x14ac:dyDescent="0.2">
      <c r="G584" s="11"/>
      <c r="H584" s="12"/>
      <c r="I584" s="12"/>
      <c r="J584" s="17"/>
      <c r="K584" s="17"/>
      <c r="L584" s="11"/>
      <c r="M584" s="9"/>
      <c r="N584" s="9"/>
      <c r="O584" s="9"/>
    </row>
    <row r="585" spans="7:15" x14ac:dyDescent="0.2">
      <c r="G585" s="11"/>
      <c r="H585" s="12"/>
      <c r="I585" s="12"/>
      <c r="J585" s="17"/>
      <c r="K585" s="17"/>
      <c r="L585" s="11"/>
      <c r="M585" s="9"/>
      <c r="N585" s="9"/>
      <c r="O585" s="9"/>
    </row>
    <row r="586" spans="7:15" x14ac:dyDescent="0.2">
      <c r="G586" s="11"/>
      <c r="H586" s="12"/>
      <c r="I586" s="12"/>
      <c r="J586" s="17"/>
      <c r="K586" s="17"/>
      <c r="L586" s="11"/>
      <c r="M586" s="9"/>
      <c r="N586" s="9"/>
      <c r="O586" s="9"/>
    </row>
    <row r="587" spans="7:15" x14ac:dyDescent="0.2">
      <c r="G587" s="11"/>
      <c r="H587" s="12"/>
      <c r="I587" s="12"/>
      <c r="J587" s="17"/>
      <c r="K587" s="17"/>
      <c r="L587" s="11"/>
      <c r="M587" s="9"/>
      <c r="N587" s="9"/>
      <c r="O587" s="9"/>
    </row>
    <row r="588" spans="7:15" x14ac:dyDescent="0.2">
      <c r="G588" s="11"/>
      <c r="H588" s="12"/>
      <c r="I588" s="12"/>
      <c r="J588" s="17"/>
      <c r="K588" s="17"/>
      <c r="L588" s="11"/>
      <c r="M588" s="9"/>
      <c r="N588" s="9"/>
      <c r="O588" s="9"/>
    </row>
    <row r="589" spans="7:15" x14ac:dyDescent="0.2">
      <c r="G589" s="11"/>
      <c r="H589" s="12"/>
      <c r="I589" s="12"/>
      <c r="J589" s="17"/>
      <c r="K589" s="17"/>
      <c r="L589" s="11"/>
      <c r="M589" s="9"/>
      <c r="N589" s="9"/>
      <c r="O589" s="9"/>
    </row>
    <row r="590" spans="7:15" x14ac:dyDescent="0.2">
      <c r="G590" s="11"/>
      <c r="H590" s="12"/>
      <c r="I590" s="12"/>
      <c r="J590" s="17"/>
      <c r="K590" s="17"/>
      <c r="L590" s="11"/>
      <c r="M590" s="9"/>
      <c r="N590" s="9"/>
      <c r="O590" s="9"/>
    </row>
    <row r="591" spans="7:15" x14ac:dyDescent="0.2">
      <c r="G591" s="11"/>
      <c r="H591" s="12"/>
      <c r="I591" s="12"/>
      <c r="J591" s="17"/>
      <c r="K591" s="17"/>
      <c r="L591" s="11"/>
      <c r="M591" s="9"/>
      <c r="N591" s="9"/>
      <c r="O591" s="9"/>
    </row>
    <row r="592" spans="7:15" x14ac:dyDescent="0.2">
      <c r="G592" s="11"/>
      <c r="H592" s="12"/>
      <c r="I592" s="12"/>
      <c r="J592" s="17"/>
      <c r="K592" s="17"/>
      <c r="L592" s="11"/>
      <c r="M592" s="9"/>
      <c r="N592" s="9"/>
      <c r="O592" s="9"/>
    </row>
    <row r="593" spans="7:15" x14ac:dyDescent="0.2">
      <c r="G593" s="11"/>
      <c r="H593" s="12"/>
      <c r="I593" s="12"/>
      <c r="J593" s="17"/>
      <c r="K593" s="17"/>
      <c r="L593" s="11"/>
      <c r="M593" s="9"/>
      <c r="N593" s="9"/>
      <c r="O593" s="9"/>
    </row>
    <row r="594" spans="7:15" x14ac:dyDescent="0.2">
      <c r="G594" s="11"/>
      <c r="H594" s="12"/>
      <c r="I594" s="12"/>
      <c r="J594" s="17"/>
      <c r="K594" s="17"/>
      <c r="L594" s="11"/>
      <c r="M594" s="9"/>
      <c r="N594" s="9"/>
      <c r="O594" s="9"/>
    </row>
    <row r="595" spans="7:15" x14ac:dyDescent="0.2">
      <c r="G595" s="11"/>
      <c r="H595" s="12"/>
      <c r="I595" s="12"/>
      <c r="J595" s="17"/>
      <c r="K595" s="17"/>
      <c r="L595" s="11"/>
      <c r="M595" s="9"/>
      <c r="N595" s="9"/>
      <c r="O595" s="9"/>
    </row>
    <row r="596" spans="7:15" x14ac:dyDescent="0.2">
      <c r="G596" s="11"/>
      <c r="H596" s="12"/>
      <c r="I596" s="12"/>
      <c r="J596" s="17"/>
      <c r="K596" s="17"/>
      <c r="L596" s="11"/>
      <c r="M596" s="9"/>
      <c r="N596" s="9"/>
      <c r="O596" s="9"/>
    </row>
    <row r="597" spans="7:15" x14ac:dyDescent="0.2">
      <c r="G597" s="11"/>
      <c r="H597" s="12"/>
      <c r="I597" s="12"/>
      <c r="J597" s="17"/>
      <c r="K597" s="17"/>
      <c r="L597" s="11"/>
      <c r="M597" s="9"/>
      <c r="N597" s="9"/>
      <c r="O597" s="9"/>
    </row>
    <row r="598" spans="7:15" x14ac:dyDescent="0.2">
      <c r="G598" s="11"/>
      <c r="H598" s="12"/>
      <c r="I598" s="12"/>
      <c r="J598" s="17"/>
      <c r="K598" s="17"/>
      <c r="L598" s="11"/>
      <c r="M598" s="9"/>
      <c r="N598" s="9"/>
      <c r="O598" s="9"/>
    </row>
    <row r="599" spans="7:15" x14ac:dyDescent="0.2">
      <c r="G599" s="11"/>
      <c r="H599" s="12"/>
      <c r="I599" s="12"/>
      <c r="J599" s="17"/>
      <c r="K599" s="17"/>
      <c r="L599" s="11"/>
      <c r="M599" s="9"/>
      <c r="N599" s="9"/>
      <c r="O599" s="9"/>
    </row>
    <row r="600" spans="7:15" x14ac:dyDescent="0.2">
      <c r="G600" s="11"/>
      <c r="H600" s="12"/>
      <c r="I600" s="12"/>
      <c r="J600" s="17"/>
      <c r="K600" s="17"/>
      <c r="L600" s="11"/>
      <c r="M600" s="9"/>
      <c r="N600" s="9"/>
      <c r="O600" s="9"/>
    </row>
    <row r="601" spans="7:15" x14ac:dyDescent="0.2">
      <c r="G601" s="11"/>
      <c r="H601" s="12"/>
      <c r="I601" s="12"/>
      <c r="J601" s="17"/>
      <c r="K601" s="17"/>
      <c r="L601" s="11"/>
      <c r="M601" s="9"/>
      <c r="N601" s="9"/>
      <c r="O601" s="9"/>
    </row>
    <row r="602" spans="7:15" x14ac:dyDescent="0.2">
      <c r="G602" s="11"/>
      <c r="H602" s="12"/>
      <c r="I602" s="12"/>
      <c r="J602" s="17"/>
      <c r="K602" s="17"/>
      <c r="L602" s="11"/>
      <c r="M602" s="9"/>
      <c r="N602" s="9"/>
      <c r="O602" s="9"/>
    </row>
    <row r="603" spans="7:15" x14ac:dyDescent="0.2">
      <c r="G603" s="11"/>
      <c r="H603" s="12"/>
      <c r="I603" s="12"/>
      <c r="J603" s="17"/>
      <c r="K603" s="17"/>
      <c r="L603" s="11"/>
      <c r="M603" s="9"/>
      <c r="N603" s="9"/>
      <c r="O603" s="9"/>
    </row>
    <row r="604" spans="7:15" x14ac:dyDescent="0.2">
      <c r="G604" s="11"/>
      <c r="H604" s="12"/>
      <c r="I604" s="12"/>
      <c r="J604" s="17"/>
      <c r="K604" s="17"/>
      <c r="L604" s="11"/>
      <c r="M604" s="9"/>
      <c r="N604" s="9"/>
      <c r="O604" s="9"/>
    </row>
    <row r="605" spans="7:15" x14ac:dyDescent="0.2">
      <c r="G605" s="11"/>
      <c r="H605" s="12"/>
      <c r="I605" s="12"/>
      <c r="J605" s="17"/>
      <c r="K605" s="17"/>
      <c r="L605" s="11"/>
      <c r="M605" s="9"/>
      <c r="N605" s="9"/>
      <c r="O605" s="9"/>
    </row>
    <row r="606" spans="7:15" x14ac:dyDescent="0.2">
      <c r="G606" s="11"/>
      <c r="H606" s="12"/>
      <c r="I606" s="12"/>
      <c r="J606" s="17"/>
      <c r="K606" s="17"/>
      <c r="L606" s="11"/>
      <c r="M606" s="9"/>
      <c r="N606" s="9"/>
      <c r="O606" s="9"/>
    </row>
    <row r="607" spans="7:15" x14ac:dyDescent="0.2">
      <c r="G607" s="11"/>
      <c r="H607" s="12"/>
      <c r="I607" s="12"/>
      <c r="J607" s="17"/>
      <c r="K607" s="17"/>
      <c r="L607" s="11"/>
      <c r="M607" s="9"/>
      <c r="N607" s="9"/>
      <c r="O607" s="9"/>
    </row>
    <row r="608" spans="7:15" x14ac:dyDescent="0.2">
      <c r="G608" s="11"/>
      <c r="H608" s="12"/>
      <c r="I608" s="12"/>
      <c r="J608" s="17"/>
      <c r="K608" s="17"/>
      <c r="L608" s="11"/>
      <c r="M608" s="9"/>
      <c r="N608" s="9"/>
      <c r="O608" s="9"/>
    </row>
    <row r="609" spans="7:15" x14ac:dyDescent="0.2">
      <c r="G609" s="11"/>
      <c r="H609" s="12"/>
      <c r="I609" s="12"/>
      <c r="J609" s="17"/>
      <c r="K609" s="17"/>
      <c r="L609" s="11"/>
      <c r="M609" s="9"/>
      <c r="N609" s="9"/>
      <c r="O609" s="9"/>
    </row>
    <row r="610" spans="7:15" x14ac:dyDescent="0.2">
      <c r="G610" s="11"/>
      <c r="H610" s="12"/>
      <c r="I610" s="12"/>
      <c r="J610" s="17"/>
      <c r="K610" s="17"/>
      <c r="L610" s="11"/>
      <c r="M610" s="9"/>
      <c r="N610" s="9"/>
      <c r="O610" s="9"/>
    </row>
    <row r="611" spans="7:15" x14ac:dyDescent="0.2">
      <c r="G611" s="11"/>
      <c r="H611" s="12"/>
      <c r="I611" s="12"/>
      <c r="J611" s="17"/>
      <c r="K611" s="17"/>
      <c r="L611" s="11"/>
      <c r="M611" s="9"/>
      <c r="N611" s="9"/>
      <c r="O611" s="9"/>
    </row>
    <row r="612" spans="7:15" x14ac:dyDescent="0.2">
      <c r="G612" s="11"/>
      <c r="H612" s="12"/>
      <c r="I612" s="12"/>
      <c r="J612" s="17"/>
      <c r="K612" s="17"/>
      <c r="L612" s="11"/>
      <c r="M612" s="9"/>
      <c r="N612" s="9"/>
      <c r="O612" s="9"/>
    </row>
    <row r="613" spans="7:15" x14ac:dyDescent="0.2">
      <c r="G613" s="11"/>
      <c r="H613" s="12"/>
      <c r="I613" s="12"/>
      <c r="J613" s="17"/>
      <c r="K613" s="17"/>
      <c r="L613" s="11"/>
      <c r="M613" s="9"/>
      <c r="N613" s="9"/>
      <c r="O613" s="9"/>
    </row>
    <row r="614" spans="7:15" x14ac:dyDescent="0.2">
      <c r="G614" s="11"/>
      <c r="H614" s="12"/>
      <c r="I614" s="12"/>
      <c r="J614" s="17"/>
      <c r="K614" s="17"/>
      <c r="L614" s="11"/>
      <c r="M614" s="9"/>
      <c r="N614" s="9"/>
      <c r="O614" s="9"/>
    </row>
    <row r="615" spans="7:15" x14ac:dyDescent="0.2">
      <c r="G615" s="11"/>
      <c r="H615" s="12"/>
      <c r="I615" s="12"/>
      <c r="J615" s="17"/>
      <c r="K615" s="17"/>
      <c r="L615" s="11"/>
      <c r="M615" s="9"/>
      <c r="N615" s="9"/>
      <c r="O615" s="9"/>
    </row>
    <row r="616" spans="7:15" x14ac:dyDescent="0.2">
      <c r="G616" s="11"/>
      <c r="H616" s="12"/>
      <c r="I616" s="12"/>
      <c r="J616" s="17"/>
      <c r="K616" s="17"/>
      <c r="L616" s="11"/>
      <c r="M616" s="9"/>
      <c r="N616" s="9"/>
      <c r="O616" s="9"/>
    </row>
    <row r="617" spans="7:15" x14ac:dyDescent="0.2">
      <c r="G617" s="11"/>
      <c r="H617" s="12"/>
      <c r="I617" s="12"/>
      <c r="J617" s="17"/>
      <c r="K617" s="17"/>
      <c r="L617" s="11"/>
      <c r="M617" s="9"/>
      <c r="N617" s="9"/>
      <c r="O617" s="9"/>
    </row>
    <row r="618" spans="7:15" x14ac:dyDescent="0.2">
      <c r="G618" s="11"/>
      <c r="H618" s="12"/>
      <c r="I618" s="12"/>
      <c r="J618" s="17"/>
      <c r="K618" s="17"/>
      <c r="L618" s="11"/>
      <c r="M618" s="9"/>
      <c r="N618" s="9"/>
      <c r="O618" s="9"/>
    </row>
    <row r="619" spans="7:15" x14ac:dyDescent="0.2">
      <c r="G619" s="11"/>
      <c r="H619" s="12"/>
      <c r="I619" s="12"/>
      <c r="J619" s="17"/>
      <c r="K619" s="17"/>
      <c r="L619" s="11"/>
      <c r="M619" s="9"/>
      <c r="N619" s="9"/>
      <c r="O619" s="9"/>
    </row>
    <row r="620" spans="7:15" x14ac:dyDescent="0.2">
      <c r="G620" s="11"/>
      <c r="H620" s="12"/>
      <c r="I620" s="12"/>
      <c r="J620" s="17"/>
      <c r="K620" s="17"/>
      <c r="L620" s="11"/>
      <c r="M620" s="9"/>
      <c r="N620" s="9"/>
      <c r="O620" s="9"/>
    </row>
    <row r="621" spans="7:15" x14ac:dyDescent="0.2">
      <c r="G621" s="11"/>
      <c r="H621" s="12"/>
      <c r="I621" s="12"/>
      <c r="J621" s="17"/>
      <c r="K621" s="17"/>
      <c r="L621" s="11"/>
      <c r="M621" s="9"/>
      <c r="N621" s="9"/>
      <c r="O621" s="9"/>
    </row>
    <row r="622" spans="7:15" x14ac:dyDescent="0.2">
      <c r="G622" s="11"/>
      <c r="H622" s="12"/>
      <c r="I622" s="12"/>
      <c r="J622" s="17"/>
      <c r="K622" s="17"/>
      <c r="L622" s="11"/>
      <c r="M622" s="9"/>
      <c r="N622" s="9"/>
      <c r="O622" s="9"/>
    </row>
    <row r="623" spans="7:15" x14ac:dyDescent="0.2">
      <c r="G623" s="11"/>
      <c r="H623" s="12"/>
      <c r="I623" s="12"/>
      <c r="J623" s="17"/>
      <c r="K623" s="17"/>
      <c r="L623" s="11"/>
      <c r="M623" s="9"/>
      <c r="N623" s="9"/>
      <c r="O623" s="9"/>
    </row>
    <row r="624" spans="7:15" x14ac:dyDescent="0.2">
      <c r="G624" s="11"/>
      <c r="H624" s="12"/>
      <c r="I624" s="12"/>
      <c r="J624" s="17"/>
      <c r="K624" s="17"/>
      <c r="L624" s="11"/>
      <c r="M624" s="9"/>
      <c r="N624" s="9"/>
      <c r="O624" s="9"/>
    </row>
    <row r="625" spans="7:15" x14ac:dyDescent="0.2">
      <c r="G625" s="11"/>
      <c r="H625" s="12"/>
      <c r="I625" s="12"/>
      <c r="J625" s="17"/>
      <c r="K625" s="17"/>
      <c r="L625" s="11"/>
      <c r="M625" s="9"/>
      <c r="N625" s="9"/>
      <c r="O625" s="9"/>
    </row>
    <row r="626" spans="7:15" x14ac:dyDescent="0.2">
      <c r="G626" s="11"/>
      <c r="H626" s="12"/>
      <c r="I626" s="12"/>
      <c r="J626" s="17"/>
      <c r="K626" s="17"/>
      <c r="L626" s="11"/>
      <c r="M626" s="9"/>
      <c r="N626" s="9"/>
      <c r="O626" s="9"/>
    </row>
    <row r="627" spans="7:15" x14ac:dyDescent="0.2">
      <c r="G627" s="11"/>
      <c r="H627" s="12"/>
      <c r="I627" s="12"/>
      <c r="J627" s="17"/>
      <c r="K627" s="17"/>
      <c r="L627" s="11"/>
      <c r="M627" s="9"/>
      <c r="N627" s="9"/>
      <c r="O627" s="9"/>
    </row>
    <row r="628" spans="7:15" x14ac:dyDescent="0.2">
      <c r="G628" s="11"/>
      <c r="H628" s="12"/>
      <c r="I628" s="12"/>
      <c r="J628" s="17"/>
      <c r="K628" s="17"/>
      <c r="L628" s="11"/>
      <c r="M628" s="9"/>
      <c r="N628" s="9"/>
      <c r="O628" s="9"/>
    </row>
    <row r="629" spans="7:15" x14ac:dyDescent="0.2">
      <c r="G629" s="11"/>
      <c r="H629" s="12"/>
      <c r="I629" s="12"/>
      <c r="J629" s="17"/>
      <c r="K629" s="17"/>
      <c r="L629" s="11"/>
      <c r="M629" s="9"/>
      <c r="N629" s="9"/>
      <c r="O629" s="9"/>
    </row>
    <row r="630" spans="7:15" x14ac:dyDescent="0.2">
      <c r="G630" s="11"/>
      <c r="H630" s="12"/>
      <c r="I630" s="12"/>
      <c r="J630" s="17"/>
      <c r="K630" s="17"/>
      <c r="L630" s="11"/>
      <c r="M630" s="9"/>
      <c r="N630" s="9"/>
      <c r="O630" s="9"/>
    </row>
    <row r="631" spans="7:15" x14ac:dyDescent="0.2">
      <c r="G631" s="11"/>
      <c r="H631" s="12"/>
      <c r="I631" s="12"/>
      <c r="J631" s="17"/>
      <c r="K631" s="17"/>
      <c r="L631" s="11"/>
      <c r="M631" s="9"/>
      <c r="N631" s="9"/>
      <c r="O631" s="9"/>
    </row>
    <row r="632" spans="7:15" x14ac:dyDescent="0.2">
      <c r="G632" s="11"/>
      <c r="H632" s="12"/>
      <c r="I632" s="12"/>
      <c r="J632" s="17"/>
      <c r="K632" s="17"/>
      <c r="L632" s="11"/>
      <c r="M632" s="9"/>
      <c r="N632" s="9"/>
      <c r="O632" s="9"/>
    </row>
    <row r="633" spans="7:15" x14ac:dyDescent="0.2">
      <c r="G633" s="11"/>
      <c r="H633" s="12"/>
      <c r="I633" s="12"/>
      <c r="J633" s="17"/>
      <c r="K633" s="17"/>
      <c r="L633" s="11"/>
      <c r="M633" s="9"/>
      <c r="N633" s="9"/>
      <c r="O633" s="9"/>
    </row>
    <row r="634" spans="7:15" x14ac:dyDescent="0.2">
      <c r="G634" s="11"/>
      <c r="H634" s="12"/>
      <c r="I634" s="12"/>
      <c r="J634" s="17"/>
      <c r="K634" s="17"/>
      <c r="L634" s="11"/>
      <c r="M634" s="9"/>
      <c r="N634" s="9"/>
      <c r="O634" s="9"/>
    </row>
    <row r="635" spans="7:15" x14ac:dyDescent="0.2">
      <c r="G635" s="11"/>
      <c r="H635" s="12"/>
      <c r="I635" s="12"/>
      <c r="J635" s="17"/>
      <c r="K635" s="17"/>
      <c r="L635" s="11"/>
      <c r="M635" s="9"/>
      <c r="N635" s="9"/>
      <c r="O635" s="9"/>
    </row>
    <row r="636" spans="7:15" x14ac:dyDescent="0.2">
      <c r="G636" s="11"/>
      <c r="H636" s="12"/>
      <c r="I636" s="12"/>
      <c r="J636" s="17"/>
      <c r="K636" s="17"/>
      <c r="L636" s="11"/>
      <c r="M636" s="9"/>
      <c r="N636" s="9"/>
      <c r="O636" s="9"/>
    </row>
    <row r="637" spans="7:15" x14ac:dyDescent="0.2">
      <c r="G637" s="11"/>
      <c r="H637" s="12"/>
      <c r="I637" s="12"/>
      <c r="J637" s="17"/>
      <c r="K637" s="17"/>
      <c r="L637" s="11"/>
      <c r="M637" s="9"/>
      <c r="N637" s="9"/>
      <c r="O637" s="9"/>
    </row>
    <row r="638" spans="7:15" x14ac:dyDescent="0.2">
      <c r="G638" s="11"/>
      <c r="H638" s="12"/>
      <c r="I638" s="12"/>
      <c r="J638" s="17"/>
      <c r="K638" s="17"/>
      <c r="L638" s="11"/>
      <c r="M638" s="9"/>
      <c r="N638" s="9"/>
      <c r="O638" s="9"/>
    </row>
    <row r="639" spans="7:15" x14ac:dyDescent="0.2">
      <c r="G639" s="11"/>
      <c r="H639" s="12"/>
      <c r="I639" s="12"/>
      <c r="J639" s="17"/>
      <c r="K639" s="17"/>
      <c r="L639" s="11"/>
      <c r="M639" s="9"/>
      <c r="N639" s="9"/>
      <c r="O639" s="9"/>
    </row>
    <row r="640" spans="7:15" x14ac:dyDescent="0.2">
      <c r="G640" s="11"/>
      <c r="H640" s="12"/>
      <c r="I640" s="12"/>
      <c r="J640" s="17"/>
      <c r="K640" s="17"/>
      <c r="L640" s="11"/>
      <c r="M640" s="9"/>
      <c r="N640" s="9"/>
      <c r="O640" s="9"/>
    </row>
    <row r="641" spans="7:15" x14ac:dyDescent="0.2">
      <c r="G641" s="11"/>
      <c r="H641" s="12"/>
      <c r="I641" s="12"/>
      <c r="J641" s="17"/>
      <c r="K641" s="17"/>
      <c r="L641" s="11"/>
      <c r="M641" s="9"/>
      <c r="N641" s="9"/>
      <c r="O641" s="9"/>
    </row>
    <row r="642" spans="7:15" x14ac:dyDescent="0.2">
      <c r="G642" s="11"/>
      <c r="H642" s="12"/>
      <c r="I642" s="12"/>
      <c r="J642" s="17"/>
      <c r="K642" s="17"/>
      <c r="L642" s="11"/>
      <c r="M642" s="9"/>
      <c r="N642" s="9"/>
      <c r="O642" s="9"/>
    </row>
    <row r="643" spans="7:15" x14ac:dyDescent="0.2">
      <c r="G643" s="11"/>
      <c r="H643" s="12"/>
      <c r="I643" s="12"/>
      <c r="J643" s="17"/>
      <c r="K643" s="17"/>
      <c r="L643" s="11"/>
      <c r="M643" s="9"/>
      <c r="N643" s="9"/>
      <c r="O643" s="9"/>
    </row>
    <row r="644" spans="7:15" x14ac:dyDescent="0.2">
      <c r="G644" s="11"/>
      <c r="H644" s="12"/>
      <c r="I644" s="12"/>
      <c r="J644" s="17"/>
      <c r="K644" s="17"/>
      <c r="L644" s="11"/>
      <c r="M644" s="9"/>
      <c r="N644" s="9"/>
      <c r="O644" s="9"/>
    </row>
    <row r="645" spans="7:15" x14ac:dyDescent="0.2">
      <c r="G645" s="11"/>
      <c r="H645" s="12"/>
      <c r="I645" s="12"/>
      <c r="J645" s="17"/>
      <c r="K645" s="17"/>
      <c r="L645" s="11"/>
      <c r="M645" s="9"/>
      <c r="N645" s="9"/>
      <c r="O645" s="9"/>
    </row>
    <row r="646" spans="7:15" x14ac:dyDescent="0.2">
      <c r="G646" s="11"/>
      <c r="H646" s="12"/>
      <c r="I646" s="12"/>
      <c r="J646" s="17"/>
      <c r="K646" s="17"/>
      <c r="L646" s="11"/>
      <c r="M646" s="9"/>
      <c r="N646" s="9"/>
      <c r="O646" s="9"/>
    </row>
    <row r="647" spans="7:15" x14ac:dyDescent="0.2">
      <c r="G647" s="11"/>
      <c r="H647" s="12"/>
      <c r="I647" s="12"/>
      <c r="J647" s="17"/>
      <c r="K647" s="17"/>
      <c r="L647" s="11"/>
      <c r="M647" s="9"/>
      <c r="N647" s="9"/>
      <c r="O647" s="9"/>
    </row>
    <row r="648" spans="7:15" x14ac:dyDescent="0.2">
      <c r="G648" s="11"/>
      <c r="H648" s="12"/>
      <c r="I648" s="12"/>
      <c r="J648" s="17"/>
      <c r="K648" s="17"/>
      <c r="L648" s="11"/>
      <c r="M648" s="9"/>
      <c r="N648" s="9"/>
      <c r="O648" s="9"/>
    </row>
    <row r="649" spans="7:15" x14ac:dyDescent="0.2">
      <c r="G649" s="11"/>
      <c r="H649" s="12"/>
      <c r="I649" s="12"/>
      <c r="J649" s="17"/>
      <c r="K649" s="17"/>
      <c r="L649" s="11"/>
      <c r="M649" s="9"/>
      <c r="N649" s="9"/>
      <c r="O649" s="9"/>
    </row>
    <row r="650" spans="7:15" x14ac:dyDescent="0.2">
      <c r="G650" s="11"/>
      <c r="H650" s="12"/>
      <c r="I650" s="12"/>
      <c r="J650" s="17"/>
      <c r="K650" s="17"/>
      <c r="L650" s="11"/>
      <c r="M650" s="9"/>
      <c r="N650" s="9"/>
      <c r="O650" s="9"/>
    </row>
    <row r="651" spans="7:15" x14ac:dyDescent="0.2">
      <c r="G651" s="11"/>
      <c r="H651" s="12"/>
      <c r="I651" s="12"/>
      <c r="J651" s="17"/>
      <c r="K651" s="17"/>
      <c r="L651" s="11"/>
      <c r="M651" s="9"/>
      <c r="N651" s="9"/>
      <c r="O651" s="9"/>
    </row>
    <row r="652" spans="7:15" x14ac:dyDescent="0.2">
      <c r="G652" s="11"/>
      <c r="H652" s="12"/>
      <c r="I652" s="12"/>
      <c r="J652" s="17"/>
      <c r="K652" s="17"/>
      <c r="L652" s="11"/>
      <c r="M652" s="9"/>
      <c r="N652" s="9"/>
      <c r="O652" s="9"/>
    </row>
    <row r="653" spans="7:15" x14ac:dyDescent="0.2">
      <c r="G653" s="11"/>
      <c r="H653" s="12"/>
      <c r="I653" s="12"/>
      <c r="J653" s="17"/>
      <c r="K653" s="17"/>
      <c r="L653" s="11"/>
      <c r="M653" s="9"/>
      <c r="N653" s="9"/>
      <c r="O653" s="9"/>
    </row>
    <row r="654" spans="7:15" x14ac:dyDescent="0.2">
      <c r="G654" s="11"/>
      <c r="H654" s="12"/>
      <c r="I654" s="12"/>
      <c r="J654" s="17"/>
      <c r="K654" s="17"/>
      <c r="L654" s="11"/>
      <c r="M654" s="9"/>
      <c r="N654" s="9"/>
      <c r="O654" s="9"/>
    </row>
    <row r="655" spans="7:15" x14ac:dyDescent="0.2">
      <c r="G655" s="11"/>
      <c r="H655" s="12"/>
      <c r="I655" s="12"/>
      <c r="J655" s="17"/>
      <c r="K655" s="17"/>
      <c r="L655" s="11"/>
      <c r="M655" s="9"/>
      <c r="N655" s="9"/>
      <c r="O655" s="9"/>
    </row>
    <row r="656" spans="7:15" x14ac:dyDescent="0.2">
      <c r="G656" s="11"/>
      <c r="H656" s="12"/>
      <c r="I656" s="12"/>
      <c r="J656" s="17"/>
      <c r="K656" s="17"/>
      <c r="L656" s="11"/>
      <c r="M656" s="9"/>
      <c r="N656" s="9"/>
      <c r="O656" s="9"/>
    </row>
    <row r="657" spans="7:15" x14ac:dyDescent="0.2">
      <c r="G657" s="11"/>
      <c r="H657" s="12"/>
      <c r="I657" s="12"/>
      <c r="J657" s="17"/>
      <c r="K657" s="17"/>
      <c r="L657" s="11"/>
      <c r="M657" s="9"/>
      <c r="N657" s="9"/>
      <c r="O657" s="9"/>
    </row>
    <row r="658" spans="7:15" x14ac:dyDescent="0.2">
      <c r="G658" s="11"/>
      <c r="H658" s="12"/>
      <c r="I658" s="12"/>
      <c r="J658" s="17"/>
      <c r="K658" s="17"/>
      <c r="L658" s="11"/>
      <c r="M658" s="9"/>
      <c r="N658" s="9"/>
      <c r="O658" s="9"/>
    </row>
    <row r="659" spans="7:15" x14ac:dyDescent="0.2">
      <c r="G659" s="11"/>
      <c r="H659" s="12"/>
      <c r="I659" s="12"/>
      <c r="J659" s="17"/>
      <c r="K659" s="17"/>
      <c r="L659" s="11"/>
      <c r="M659" s="9"/>
      <c r="N659" s="9"/>
      <c r="O659" s="9"/>
    </row>
    <row r="660" spans="7:15" x14ac:dyDescent="0.2">
      <c r="G660" s="11"/>
      <c r="H660" s="12"/>
      <c r="I660" s="12"/>
      <c r="J660" s="17"/>
      <c r="K660" s="17"/>
      <c r="L660" s="11"/>
      <c r="M660" s="9"/>
      <c r="N660" s="9"/>
      <c r="O660" s="9"/>
    </row>
    <row r="661" spans="7:15" x14ac:dyDescent="0.2">
      <c r="G661" s="11"/>
      <c r="H661" s="12"/>
      <c r="I661" s="12"/>
      <c r="J661" s="17"/>
      <c r="K661" s="17"/>
      <c r="L661" s="11"/>
      <c r="M661" s="9"/>
      <c r="N661" s="9"/>
      <c r="O661" s="9"/>
    </row>
    <row r="662" spans="7:15" x14ac:dyDescent="0.2">
      <c r="G662" s="11"/>
      <c r="H662" s="12"/>
      <c r="I662" s="12"/>
      <c r="J662" s="17"/>
      <c r="K662" s="17"/>
      <c r="L662" s="11"/>
      <c r="M662" s="9"/>
      <c r="N662" s="9"/>
      <c r="O662" s="9"/>
    </row>
    <row r="663" spans="7:15" x14ac:dyDescent="0.2">
      <c r="G663" s="11"/>
      <c r="H663" s="12"/>
      <c r="I663" s="12"/>
      <c r="J663" s="17"/>
      <c r="K663" s="17"/>
      <c r="L663" s="11"/>
      <c r="M663" s="9"/>
      <c r="N663" s="9"/>
      <c r="O663" s="9"/>
    </row>
    <row r="664" spans="7:15" x14ac:dyDescent="0.2">
      <c r="G664" s="11"/>
      <c r="H664" s="12"/>
      <c r="I664" s="12"/>
      <c r="J664" s="17"/>
      <c r="K664" s="17"/>
      <c r="L664" s="11"/>
      <c r="M664" s="9"/>
      <c r="N664" s="9"/>
      <c r="O664" s="9"/>
    </row>
    <row r="665" spans="7:15" x14ac:dyDescent="0.2">
      <c r="G665" s="11"/>
      <c r="H665" s="12"/>
      <c r="I665" s="12"/>
      <c r="J665" s="17"/>
      <c r="K665" s="17"/>
      <c r="L665" s="11"/>
      <c r="M665" s="9"/>
      <c r="N665" s="9"/>
      <c r="O665" s="9"/>
    </row>
    <row r="666" spans="7:15" x14ac:dyDescent="0.2">
      <c r="G666" s="11"/>
      <c r="H666" s="12"/>
      <c r="I666" s="12"/>
      <c r="J666" s="17"/>
      <c r="K666" s="17"/>
      <c r="L666" s="11"/>
      <c r="M666" s="9"/>
      <c r="N666" s="9"/>
      <c r="O666" s="9"/>
    </row>
    <row r="667" spans="7:15" x14ac:dyDescent="0.2">
      <c r="G667" s="11"/>
      <c r="H667" s="12"/>
      <c r="I667" s="12"/>
      <c r="J667" s="17"/>
      <c r="K667" s="17"/>
      <c r="L667" s="11"/>
      <c r="M667" s="9"/>
      <c r="N667" s="9"/>
      <c r="O667" s="9"/>
    </row>
    <row r="668" spans="7:15" x14ac:dyDescent="0.2">
      <c r="G668" s="11"/>
      <c r="H668" s="12"/>
      <c r="I668" s="12"/>
      <c r="J668" s="17"/>
      <c r="K668" s="17"/>
      <c r="L668" s="11"/>
      <c r="M668" s="9"/>
      <c r="N668" s="9"/>
      <c r="O668" s="9"/>
    </row>
    <row r="669" spans="7:15" x14ac:dyDescent="0.2">
      <c r="G669" s="11"/>
      <c r="H669" s="12"/>
      <c r="I669" s="12"/>
      <c r="J669" s="17"/>
      <c r="K669" s="17"/>
      <c r="L669" s="11"/>
      <c r="M669" s="9"/>
      <c r="N669" s="9"/>
      <c r="O669" s="9"/>
    </row>
    <row r="670" spans="7:15" x14ac:dyDescent="0.2">
      <c r="G670" s="11"/>
      <c r="H670" s="12"/>
      <c r="I670" s="12"/>
      <c r="J670" s="17"/>
      <c r="K670" s="17"/>
      <c r="L670" s="11"/>
      <c r="M670" s="9"/>
      <c r="N670" s="9"/>
      <c r="O670" s="9"/>
    </row>
    <row r="671" spans="7:15" x14ac:dyDescent="0.2">
      <c r="G671" s="11"/>
      <c r="H671" s="12"/>
      <c r="I671" s="12"/>
      <c r="J671" s="17"/>
      <c r="K671" s="17"/>
      <c r="L671" s="11"/>
      <c r="M671" s="9"/>
      <c r="N671" s="9"/>
      <c r="O671" s="9"/>
    </row>
    <row r="672" spans="7:15" x14ac:dyDescent="0.2">
      <c r="G672" s="11"/>
      <c r="H672" s="12"/>
      <c r="I672" s="12"/>
      <c r="J672" s="17"/>
      <c r="K672" s="17"/>
      <c r="L672" s="11"/>
      <c r="M672" s="9"/>
      <c r="N672" s="9"/>
      <c r="O672" s="9"/>
    </row>
    <row r="673" spans="7:15" x14ac:dyDescent="0.2">
      <c r="G673" s="11"/>
      <c r="H673" s="12"/>
      <c r="I673" s="12"/>
      <c r="J673" s="17"/>
      <c r="K673" s="17"/>
      <c r="L673" s="11"/>
      <c r="M673" s="9"/>
      <c r="N673" s="9"/>
      <c r="O673" s="9"/>
    </row>
    <row r="674" spans="7:15" x14ac:dyDescent="0.2">
      <c r="G674" s="11"/>
      <c r="H674" s="12"/>
      <c r="I674" s="12"/>
      <c r="J674" s="17"/>
      <c r="K674" s="17"/>
      <c r="L674" s="11"/>
      <c r="M674" s="9"/>
      <c r="N674" s="9"/>
      <c r="O674" s="9"/>
    </row>
    <row r="675" spans="7:15" x14ac:dyDescent="0.2">
      <c r="G675" s="11"/>
      <c r="H675" s="12"/>
      <c r="I675" s="12"/>
      <c r="J675" s="17"/>
      <c r="K675" s="17"/>
      <c r="L675" s="11"/>
      <c r="M675" s="9"/>
      <c r="N675" s="9"/>
      <c r="O675" s="9"/>
    </row>
    <row r="676" spans="7:15" x14ac:dyDescent="0.2">
      <c r="G676" s="11"/>
      <c r="H676" s="12"/>
      <c r="I676" s="12"/>
      <c r="J676" s="17"/>
      <c r="K676" s="17"/>
      <c r="L676" s="11"/>
      <c r="M676" s="9"/>
      <c r="N676" s="9"/>
      <c r="O676" s="9"/>
    </row>
    <row r="677" spans="7:15" x14ac:dyDescent="0.2">
      <c r="G677" s="11"/>
      <c r="H677" s="12"/>
      <c r="I677" s="12"/>
      <c r="J677" s="17"/>
      <c r="K677" s="17"/>
      <c r="L677" s="11"/>
      <c r="M677" s="9"/>
      <c r="N677" s="9"/>
      <c r="O677" s="9"/>
    </row>
    <row r="678" spans="7:15" x14ac:dyDescent="0.2">
      <c r="G678" s="11"/>
      <c r="H678" s="12"/>
      <c r="I678" s="12"/>
      <c r="J678" s="17"/>
      <c r="K678" s="17"/>
      <c r="L678" s="11"/>
      <c r="M678" s="9"/>
      <c r="N678" s="9"/>
      <c r="O678" s="9"/>
    </row>
    <row r="679" spans="7:15" x14ac:dyDescent="0.2">
      <c r="G679" s="11"/>
      <c r="H679" s="12"/>
      <c r="I679" s="12"/>
      <c r="J679" s="17"/>
      <c r="K679" s="17"/>
      <c r="L679" s="11"/>
      <c r="M679" s="9"/>
      <c r="N679" s="9"/>
      <c r="O679" s="9"/>
    </row>
    <row r="680" spans="7:15" x14ac:dyDescent="0.2">
      <c r="G680" s="11"/>
      <c r="H680" s="12"/>
      <c r="I680" s="12"/>
      <c r="J680" s="17"/>
      <c r="K680" s="17"/>
      <c r="L680" s="11"/>
      <c r="M680" s="9"/>
      <c r="N680" s="9"/>
      <c r="O680" s="9"/>
    </row>
    <row r="681" spans="7:15" x14ac:dyDescent="0.2">
      <c r="G681" s="11"/>
      <c r="H681" s="12"/>
      <c r="I681" s="12"/>
      <c r="J681" s="17"/>
      <c r="K681" s="17"/>
      <c r="L681" s="11"/>
      <c r="M681" s="9"/>
      <c r="N681" s="9"/>
      <c r="O681" s="9"/>
    </row>
    <row r="682" spans="7:15" x14ac:dyDescent="0.2">
      <c r="G682" s="11"/>
      <c r="H682" s="12"/>
      <c r="I682" s="12"/>
      <c r="J682" s="17"/>
      <c r="K682" s="17"/>
      <c r="L682" s="11"/>
      <c r="M682" s="9"/>
      <c r="N682" s="9"/>
      <c r="O682" s="9"/>
    </row>
    <row r="683" spans="7:15" x14ac:dyDescent="0.2">
      <c r="G683" s="11"/>
      <c r="H683" s="12"/>
      <c r="I683" s="12"/>
      <c r="J683" s="17"/>
      <c r="K683" s="17"/>
      <c r="L683" s="11"/>
      <c r="M683" s="9"/>
      <c r="N683" s="9"/>
      <c r="O683" s="9"/>
    </row>
    <row r="684" spans="7:15" x14ac:dyDescent="0.2">
      <c r="G684" s="11"/>
      <c r="H684" s="12"/>
      <c r="I684" s="12"/>
      <c r="J684" s="17"/>
      <c r="K684" s="17"/>
      <c r="L684" s="11"/>
      <c r="M684" s="9"/>
      <c r="N684" s="9"/>
      <c r="O684" s="9"/>
    </row>
    <row r="685" spans="7:15" x14ac:dyDescent="0.2">
      <c r="G685" s="11"/>
      <c r="H685" s="12"/>
      <c r="I685" s="12"/>
      <c r="J685" s="17"/>
      <c r="K685" s="17"/>
      <c r="L685" s="11"/>
      <c r="M685" s="9"/>
      <c r="N685" s="9"/>
      <c r="O685" s="9"/>
    </row>
    <row r="686" spans="7:15" x14ac:dyDescent="0.2">
      <c r="G686" s="11"/>
      <c r="H686" s="12"/>
      <c r="I686" s="12"/>
      <c r="J686" s="17"/>
      <c r="K686" s="17"/>
      <c r="L686" s="11"/>
      <c r="M686" s="9"/>
      <c r="N686" s="9"/>
      <c r="O686" s="9"/>
    </row>
    <row r="687" spans="7:15" x14ac:dyDescent="0.2">
      <c r="G687" s="11"/>
      <c r="H687" s="12"/>
      <c r="I687" s="12"/>
      <c r="J687" s="17"/>
      <c r="K687" s="17"/>
      <c r="L687" s="11"/>
      <c r="M687" s="9"/>
      <c r="N687" s="9"/>
      <c r="O687" s="9"/>
    </row>
    <row r="688" spans="7:15" x14ac:dyDescent="0.2">
      <c r="G688" s="11"/>
      <c r="H688" s="12"/>
      <c r="I688" s="12"/>
      <c r="J688" s="17"/>
      <c r="K688" s="17"/>
      <c r="L688" s="11"/>
      <c r="M688" s="9"/>
      <c r="N688" s="9"/>
      <c r="O688" s="9"/>
    </row>
    <row r="689" spans="7:15" x14ac:dyDescent="0.2">
      <c r="G689" s="11"/>
      <c r="H689" s="12"/>
      <c r="I689" s="12"/>
      <c r="J689" s="17"/>
      <c r="K689" s="17"/>
      <c r="L689" s="11"/>
      <c r="M689" s="9"/>
      <c r="N689" s="9"/>
      <c r="O689" s="9"/>
    </row>
    <row r="690" spans="7:15" x14ac:dyDescent="0.2">
      <c r="G690" s="11"/>
      <c r="H690" s="12"/>
      <c r="I690" s="12"/>
      <c r="J690" s="17"/>
      <c r="K690" s="17"/>
      <c r="L690" s="11"/>
      <c r="M690" s="9"/>
      <c r="N690" s="9"/>
      <c r="O690" s="9"/>
    </row>
    <row r="691" spans="7:15" x14ac:dyDescent="0.2">
      <c r="G691" s="11"/>
      <c r="H691" s="12"/>
      <c r="I691" s="12"/>
      <c r="J691" s="17"/>
      <c r="K691" s="17"/>
      <c r="L691" s="11"/>
      <c r="M691" s="9"/>
      <c r="N691" s="9"/>
      <c r="O691" s="9"/>
    </row>
    <row r="692" spans="7:15" x14ac:dyDescent="0.2">
      <c r="G692" s="11"/>
      <c r="H692" s="12"/>
      <c r="I692" s="12"/>
      <c r="J692" s="17"/>
      <c r="K692" s="17"/>
      <c r="L692" s="11"/>
      <c r="M692" s="9"/>
      <c r="N692" s="9"/>
      <c r="O692" s="9"/>
    </row>
    <row r="693" spans="7:15" x14ac:dyDescent="0.2">
      <c r="G693" s="11"/>
      <c r="H693" s="12"/>
      <c r="I693" s="12"/>
      <c r="J693" s="17"/>
      <c r="K693" s="17"/>
      <c r="L693" s="11"/>
      <c r="M693" s="9"/>
      <c r="N693" s="9"/>
      <c r="O693" s="9"/>
    </row>
    <row r="694" spans="7:15" x14ac:dyDescent="0.2">
      <c r="G694" s="11"/>
      <c r="H694" s="12"/>
      <c r="I694" s="12"/>
      <c r="J694" s="17"/>
      <c r="K694" s="17"/>
      <c r="L694" s="11"/>
      <c r="M694" s="9"/>
      <c r="N694" s="9"/>
      <c r="O694" s="9"/>
    </row>
    <row r="695" spans="7:15" x14ac:dyDescent="0.2">
      <c r="G695" s="11"/>
      <c r="H695" s="12"/>
      <c r="I695" s="12"/>
      <c r="J695" s="17"/>
      <c r="K695" s="17"/>
      <c r="L695" s="11"/>
      <c r="M695" s="9"/>
      <c r="N695" s="9"/>
      <c r="O695" s="9"/>
    </row>
    <row r="696" spans="7:15" x14ac:dyDescent="0.2">
      <c r="G696" s="11"/>
      <c r="H696" s="12"/>
      <c r="I696" s="12"/>
      <c r="J696" s="17"/>
      <c r="K696" s="17"/>
      <c r="L696" s="11"/>
      <c r="M696" s="9"/>
      <c r="N696" s="9"/>
      <c r="O696" s="9"/>
    </row>
    <row r="697" spans="7:15" x14ac:dyDescent="0.2">
      <c r="G697" s="11"/>
      <c r="H697" s="12"/>
      <c r="I697" s="12"/>
      <c r="J697" s="17"/>
      <c r="K697" s="17"/>
      <c r="L697" s="11"/>
      <c r="M697" s="9"/>
      <c r="N697" s="9"/>
      <c r="O697" s="9"/>
    </row>
    <row r="698" spans="7:15" x14ac:dyDescent="0.2">
      <c r="G698" s="11"/>
      <c r="H698" s="12"/>
      <c r="I698" s="12"/>
      <c r="J698" s="17"/>
      <c r="K698" s="17"/>
      <c r="L698" s="11"/>
      <c r="M698" s="9"/>
      <c r="N698" s="9"/>
      <c r="O698" s="9"/>
    </row>
    <row r="699" spans="7:15" x14ac:dyDescent="0.2">
      <c r="G699" s="11"/>
      <c r="H699" s="12"/>
      <c r="I699" s="12"/>
      <c r="J699" s="17"/>
      <c r="K699" s="17"/>
      <c r="L699" s="11"/>
      <c r="M699" s="9"/>
      <c r="N699" s="9"/>
      <c r="O699" s="9"/>
    </row>
    <row r="700" spans="7:15" x14ac:dyDescent="0.2">
      <c r="G700" s="11"/>
      <c r="H700" s="12"/>
      <c r="I700" s="12"/>
      <c r="J700" s="17"/>
      <c r="K700" s="17"/>
      <c r="L700" s="11"/>
      <c r="M700" s="9"/>
      <c r="N700" s="9"/>
      <c r="O700" s="9"/>
    </row>
    <row r="701" spans="7:15" x14ac:dyDescent="0.2">
      <c r="G701" s="11"/>
      <c r="H701" s="12"/>
      <c r="I701" s="12"/>
      <c r="J701" s="17"/>
      <c r="K701" s="17"/>
      <c r="L701" s="11"/>
      <c r="M701" s="9"/>
      <c r="N701" s="9"/>
      <c r="O701" s="9"/>
    </row>
    <row r="702" spans="7:15" x14ac:dyDescent="0.2">
      <c r="G702" s="11"/>
      <c r="H702" s="12"/>
      <c r="I702" s="12"/>
      <c r="J702" s="17"/>
      <c r="K702" s="17"/>
      <c r="L702" s="11"/>
      <c r="M702" s="9"/>
      <c r="N702" s="9"/>
      <c r="O702" s="9"/>
    </row>
    <row r="703" spans="7:15" x14ac:dyDescent="0.2">
      <c r="G703" s="11"/>
      <c r="H703" s="12"/>
      <c r="I703" s="12"/>
      <c r="J703" s="17"/>
      <c r="K703" s="17"/>
      <c r="L703" s="11"/>
      <c r="M703" s="9"/>
      <c r="N703" s="9"/>
      <c r="O703" s="9"/>
    </row>
    <row r="704" spans="7:15" x14ac:dyDescent="0.2">
      <c r="G704" s="11"/>
      <c r="H704" s="12"/>
      <c r="I704" s="12"/>
      <c r="J704" s="17"/>
      <c r="K704" s="17"/>
      <c r="L704" s="11"/>
      <c r="M704" s="9"/>
      <c r="N704" s="9"/>
      <c r="O704" s="9"/>
    </row>
    <row r="705" spans="7:15" x14ac:dyDescent="0.2">
      <c r="G705" s="11"/>
      <c r="H705" s="12"/>
      <c r="I705" s="12"/>
      <c r="J705" s="17"/>
      <c r="K705" s="17"/>
      <c r="L705" s="11"/>
      <c r="M705" s="9"/>
      <c r="N705" s="9"/>
      <c r="O705" s="9"/>
    </row>
    <row r="706" spans="7:15" x14ac:dyDescent="0.2">
      <c r="G706" s="11"/>
      <c r="H706" s="12"/>
      <c r="I706" s="12"/>
      <c r="J706" s="17"/>
      <c r="K706" s="17"/>
      <c r="L706" s="11"/>
      <c r="M706" s="9"/>
      <c r="N706" s="9"/>
      <c r="O706" s="9"/>
    </row>
    <row r="707" spans="7:15" x14ac:dyDescent="0.2">
      <c r="G707" s="11"/>
      <c r="H707" s="12"/>
      <c r="I707" s="12"/>
      <c r="J707" s="17"/>
      <c r="K707" s="17"/>
      <c r="L707" s="11"/>
      <c r="M707" s="9"/>
      <c r="N707" s="9"/>
      <c r="O707" s="9"/>
    </row>
    <row r="708" spans="7:15" x14ac:dyDescent="0.2">
      <c r="G708" s="11"/>
      <c r="H708" s="12"/>
      <c r="I708" s="12"/>
      <c r="J708" s="17"/>
      <c r="K708" s="17"/>
      <c r="L708" s="11"/>
      <c r="M708" s="9"/>
      <c r="N708" s="9"/>
      <c r="O708" s="9"/>
    </row>
    <row r="709" spans="7:15" x14ac:dyDescent="0.2">
      <c r="G709" s="11"/>
      <c r="H709" s="12"/>
      <c r="I709" s="12"/>
      <c r="J709" s="17"/>
      <c r="K709" s="17"/>
      <c r="L709" s="11"/>
      <c r="M709" s="9"/>
      <c r="N709" s="9"/>
      <c r="O709" s="9"/>
    </row>
    <row r="710" spans="7:15" x14ac:dyDescent="0.2">
      <c r="G710" s="11"/>
      <c r="H710" s="12"/>
      <c r="I710" s="12"/>
      <c r="J710" s="17"/>
      <c r="K710" s="17"/>
      <c r="L710" s="11"/>
      <c r="M710" s="9"/>
      <c r="N710" s="9"/>
      <c r="O710" s="9"/>
    </row>
    <row r="711" spans="7:15" x14ac:dyDescent="0.2">
      <c r="G711" s="11"/>
      <c r="H711" s="12"/>
      <c r="I711" s="12"/>
      <c r="J711" s="17"/>
      <c r="K711" s="17"/>
      <c r="L711" s="11"/>
      <c r="M711" s="9"/>
      <c r="N711" s="9"/>
      <c r="O711" s="9"/>
    </row>
    <row r="712" spans="7:15" x14ac:dyDescent="0.2">
      <c r="G712" s="11"/>
      <c r="H712" s="12"/>
      <c r="I712" s="12"/>
      <c r="J712" s="17"/>
      <c r="K712" s="17"/>
      <c r="L712" s="11"/>
      <c r="M712" s="9"/>
      <c r="N712" s="9"/>
      <c r="O712" s="9"/>
    </row>
    <row r="713" spans="7:15" x14ac:dyDescent="0.2">
      <c r="G713" s="11"/>
      <c r="H713" s="12"/>
      <c r="I713" s="12"/>
      <c r="J713" s="17"/>
      <c r="K713" s="17"/>
      <c r="L713" s="11"/>
      <c r="M713" s="9"/>
      <c r="N713" s="9"/>
      <c r="O713" s="9"/>
    </row>
    <row r="714" spans="7:15" x14ac:dyDescent="0.2">
      <c r="G714" s="11"/>
      <c r="H714" s="12"/>
      <c r="I714" s="12"/>
      <c r="J714" s="17"/>
      <c r="K714" s="17"/>
      <c r="L714" s="11"/>
      <c r="M714" s="9"/>
      <c r="N714" s="9"/>
      <c r="O714" s="9"/>
    </row>
    <row r="715" spans="7:15" x14ac:dyDescent="0.2">
      <c r="G715" s="11"/>
      <c r="H715" s="12"/>
      <c r="I715" s="12"/>
      <c r="J715" s="17"/>
      <c r="K715" s="17"/>
      <c r="L715" s="11"/>
      <c r="M715" s="9"/>
      <c r="N715" s="9"/>
      <c r="O715" s="9"/>
    </row>
    <row r="716" spans="7:15" x14ac:dyDescent="0.2">
      <c r="G716" s="11"/>
      <c r="H716" s="12"/>
      <c r="I716" s="12"/>
      <c r="J716" s="17"/>
      <c r="K716" s="17"/>
      <c r="L716" s="11"/>
      <c r="M716" s="9"/>
      <c r="N716" s="9"/>
      <c r="O716" s="9"/>
    </row>
    <row r="717" spans="7:15" x14ac:dyDescent="0.2">
      <c r="G717" s="11"/>
      <c r="H717" s="12"/>
      <c r="I717" s="12"/>
      <c r="J717" s="17"/>
      <c r="K717" s="17"/>
      <c r="L717" s="11"/>
      <c r="M717" s="9"/>
      <c r="N717" s="9"/>
      <c r="O717" s="9"/>
    </row>
    <row r="718" spans="7:15" x14ac:dyDescent="0.2">
      <c r="G718" s="11"/>
      <c r="H718" s="12"/>
      <c r="I718" s="12"/>
      <c r="J718" s="17"/>
      <c r="K718" s="17"/>
      <c r="L718" s="11"/>
      <c r="M718" s="9"/>
      <c r="N718" s="9"/>
      <c r="O718" s="9"/>
    </row>
    <row r="719" spans="7:15" x14ac:dyDescent="0.2">
      <c r="G719" s="11"/>
      <c r="H719" s="12"/>
      <c r="I719" s="12"/>
      <c r="J719" s="17"/>
      <c r="K719" s="17"/>
      <c r="L719" s="11"/>
      <c r="M719" s="9"/>
      <c r="N719" s="9"/>
      <c r="O719" s="9"/>
    </row>
    <row r="720" spans="7:15" x14ac:dyDescent="0.2">
      <c r="G720" s="11"/>
      <c r="H720" s="12"/>
      <c r="I720" s="12"/>
      <c r="J720" s="17"/>
      <c r="K720" s="17"/>
      <c r="L720" s="11"/>
      <c r="M720" s="9"/>
      <c r="N720" s="9"/>
      <c r="O720" s="9"/>
    </row>
    <row r="721" spans="7:15" x14ac:dyDescent="0.2">
      <c r="G721" s="11"/>
      <c r="H721" s="12"/>
      <c r="I721" s="12"/>
      <c r="J721" s="17"/>
      <c r="K721" s="17"/>
      <c r="L721" s="11"/>
      <c r="M721" s="9"/>
      <c r="N721" s="9"/>
      <c r="O721" s="9"/>
    </row>
    <row r="722" spans="7:15" x14ac:dyDescent="0.2">
      <c r="G722" s="11"/>
      <c r="H722" s="12"/>
      <c r="I722" s="12"/>
      <c r="J722" s="17"/>
      <c r="K722" s="17"/>
      <c r="L722" s="11"/>
      <c r="M722" s="9"/>
      <c r="N722" s="9"/>
      <c r="O722" s="9"/>
    </row>
    <row r="723" spans="7:15" x14ac:dyDescent="0.2">
      <c r="G723" s="11"/>
      <c r="H723" s="12"/>
      <c r="I723" s="12"/>
      <c r="J723" s="17"/>
      <c r="K723" s="17"/>
      <c r="L723" s="11"/>
      <c r="M723" s="9"/>
      <c r="N723" s="9"/>
      <c r="O723" s="9"/>
    </row>
    <row r="724" spans="7:15" x14ac:dyDescent="0.2">
      <c r="G724" s="11"/>
      <c r="H724" s="12"/>
      <c r="I724" s="12"/>
      <c r="J724" s="17"/>
      <c r="K724" s="17"/>
      <c r="L724" s="11"/>
      <c r="M724" s="9"/>
      <c r="N724" s="9"/>
      <c r="O724" s="9"/>
    </row>
    <row r="725" spans="7:15" x14ac:dyDescent="0.2">
      <c r="G725" s="11"/>
      <c r="H725" s="12"/>
      <c r="I725" s="12"/>
      <c r="J725" s="17"/>
      <c r="K725" s="17"/>
      <c r="L725" s="11"/>
      <c r="M725" s="9"/>
      <c r="N725" s="9"/>
      <c r="O725" s="9"/>
    </row>
    <row r="726" spans="7:15" x14ac:dyDescent="0.2">
      <c r="G726" s="11"/>
      <c r="H726" s="12"/>
      <c r="I726" s="12"/>
      <c r="J726" s="17"/>
      <c r="K726" s="17"/>
      <c r="L726" s="11"/>
      <c r="M726" s="9"/>
      <c r="N726" s="9"/>
      <c r="O726" s="9"/>
    </row>
    <row r="727" spans="7:15" x14ac:dyDescent="0.2">
      <c r="G727" s="11"/>
      <c r="H727" s="12"/>
      <c r="I727" s="12"/>
      <c r="J727" s="17"/>
      <c r="K727" s="17"/>
      <c r="L727" s="11"/>
      <c r="M727" s="9"/>
      <c r="N727" s="9"/>
      <c r="O727" s="9"/>
    </row>
    <row r="728" spans="7:15" x14ac:dyDescent="0.2">
      <c r="G728" s="11"/>
      <c r="H728" s="12"/>
      <c r="I728" s="12"/>
      <c r="J728" s="17"/>
      <c r="K728" s="17"/>
      <c r="L728" s="11"/>
      <c r="M728" s="9"/>
      <c r="N728" s="9"/>
      <c r="O728" s="9"/>
    </row>
    <row r="729" spans="7:15" x14ac:dyDescent="0.2">
      <c r="G729" s="11"/>
      <c r="H729" s="12"/>
      <c r="I729" s="12"/>
      <c r="J729" s="17"/>
      <c r="K729" s="17"/>
      <c r="L729" s="11"/>
      <c r="M729" s="9"/>
      <c r="N729" s="9"/>
      <c r="O729" s="9"/>
    </row>
    <row r="730" spans="7:15" x14ac:dyDescent="0.2">
      <c r="G730" s="11"/>
      <c r="H730" s="12"/>
      <c r="I730" s="12"/>
      <c r="J730" s="17"/>
      <c r="K730" s="17"/>
      <c r="L730" s="11"/>
      <c r="M730" s="9"/>
      <c r="N730" s="9"/>
      <c r="O730" s="9"/>
    </row>
    <row r="731" spans="7:15" x14ac:dyDescent="0.2">
      <c r="G731" s="11"/>
      <c r="H731" s="12"/>
      <c r="I731" s="12"/>
      <c r="J731" s="17"/>
      <c r="K731" s="17"/>
      <c r="L731" s="11"/>
      <c r="M731" s="9"/>
      <c r="N731" s="9"/>
      <c r="O731" s="9"/>
    </row>
    <row r="732" spans="7:15" x14ac:dyDescent="0.2">
      <c r="G732" s="11"/>
      <c r="H732" s="12"/>
      <c r="I732" s="12"/>
      <c r="J732" s="17"/>
      <c r="K732" s="17"/>
      <c r="L732" s="11"/>
      <c r="M732" s="9"/>
      <c r="N732" s="9"/>
      <c r="O732" s="9"/>
    </row>
    <row r="733" spans="7:15" x14ac:dyDescent="0.2">
      <c r="G733" s="11"/>
      <c r="H733" s="12"/>
      <c r="I733" s="12"/>
      <c r="J733" s="17"/>
      <c r="K733" s="17"/>
      <c r="L733" s="11"/>
      <c r="M733" s="9"/>
      <c r="N733" s="9"/>
      <c r="O733" s="9"/>
    </row>
    <row r="734" spans="7:15" x14ac:dyDescent="0.2">
      <c r="G734" s="11"/>
      <c r="H734" s="12"/>
      <c r="I734" s="12"/>
      <c r="J734" s="17"/>
      <c r="K734" s="17"/>
      <c r="L734" s="11"/>
      <c r="M734" s="9"/>
      <c r="N734" s="9"/>
      <c r="O734" s="9"/>
    </row>
    <row r="735" spans="7:15" x14ac:dyDescent="0.2">
      <c r="G735" s="11"/>
      <c r="H735" s="12"/>
      <c r="I735" s="12"/>
      <c r="J735" s="17"/>
      <c r="K735" s="17"/>
      <c r="L735" s="11"/>
      <c r="M735" s="9"/>
      <c r="N735" s="9"/>
      <c r="O735" s="9"/>
    </row>
    <row r="736" spans="7:15" x14ac:dyDescent="0.2">
      <c r="G736" s="11"/>
      <c r="H736" s="12"/>
      <c r="I736" s="12"/>
      <c r="J736" s="17"/>
      <c r="K736" s="17"/>
      <c r="L736" s="11"/>
      <c r="M736" s="9"/>
      <c r="N736" s="9"/>
      <c r="O736" s="9"/>
    </row>
    <row r="737" spans="7:15" x14ac:dyDescent="0.2">
      <c r="G737" s="11"/>
      <c r="H737" s="12"/>
      <c r="I737" s="12"/>
      <c r="J737" s="17"/>
      <c r="K737" s="17"/>
      <c r="L737" s="11"/>
      <c r="M737" s="9"/>
      <c r="N737" s="9"/>
      <c r="O737" s="9"/>
    </row>
    <row r="738" spans="7:15" x14ac:dyDescent="0.2">
      <c r="G738" s="11"/>
      <c r="H738" s="12"/>
      <c r="I738" s="12"/>
      <c r="J738" s="17"/>
      <c r="K738" s="17"/>
      <c r="L738" s="11"/>
      <c r="M738" s="9"/>
      <c r="N738" s="9"/>
      <c r="O738" s="9"/>
    </row>
    <row r="739" spans="7:15" x14ac:dyDescent="0.2">
      <c r="G739" s="11"/>
      <c r="H739" s="12"/>
      <c r="I739" s="12"/>
      <c r="J739" s="17"/>
      <c r="K739" s="17"/>
      <c r="L739" s="11"/>
      <c r="M739" s="9"/>
      <c r="N739" s="9"/>
      <c r="O739" s="9"/>
    </row>
    <row r="740" spans="7:15" x14ac:dyDescent="0.2">
      <c r="G740" s="11"/>
      <c r="H740" s="12"/>
      <c r="I740" s="12"/>
      <c r="J740" s="17"/>
      <c r="K740" s="17"/>
      <c r="L740" s="11"/>
      <c r="M740" s="9"/>
      <c r="N740" s="9"/>
      <c r="O740" s="9"/>
    </row>
    <row r="741" spans="7:15" x14ac:dyDescent="0.2">
      <c r="G741" s="11"/>
      <c r="H741" s="12"/>
      <c r="I741" s="12"/>
      <c r="J741" s="17"/>
      <c r="K741" s="17"/>
      <c r="L741" s="11"/>
      <c r="M741" s="9"/>
      <c r="N741" s="9"/>
      <c r="O741" s="9"/>
    </row>
    <row r="742" spans="7:15" x14ac:dyDescent="0.2">
      <c r="G742" s="11"/>
      <c r="H742" s="12"/>
      <c r="I742" s="12"/>
      <c r="J742" s="17"/>
      <c r="K742" s="17"/>
      <c r="L742" s="11"/>
      <c r="M742" s="9"/>
      <c r="N742" s="9"/>
      <c r="O742" s="9"/>
    </row>
    <row r="743" spans="7:15" x14ac:dyDescent="0.2">
      <c r="G743" s="11"/>
      <c r="H743" s="12"/>
      <c r="I743" s="12"/>
      <c r="J743" s="17"/>
      <c r="K743" s="17"/>
      <c r="L743" s="11"/>
      <c r="M743" s="9"/>
      <c r="N743" s="9"/>
      <c r="O743" s="9"/>
    </row>
    <row r="744" spans="7:15" x14ac:dyDescent="0.2">
      <c r="G744" s="11"/>
      <c r="H744" s="12"/>
      <c r="I744" s="12"/>
      <c r="J744" s="17"/>
      <c r="K744" s="17"/>
      <c r="L744" s="11"/>
      <c r="M744" s="9"/>
      <c r="N744" s="9"/>
      <c r="O744" s="9"/>
    </row>
    <row r="745" spans="7:15" x14ac:dyDescent="0.2">
      <c r="G745" s="11"/>
      <c r="H745" s="12"/>
      <c r="I745" s="12"/>
      <c r="J745" s="17"/>
      <c r="K745" s="17"/>
      <c r="L745" s="11"/>
      <c r="M745" s="9"/>
      <c r="N745" s="9"/>
      <c r="O745" s="9"/>
    </row>
    <row r="746" spans="7:15" x14ac:dyDescent="0.2">
      <c r="G746" s="11"/>
      <c r="H746" s="12"/>
      <c r="I746" s="12"/>
      <c r="J746" s="17"/>
      <c r="K746" s="17"/>
      <c r="L746" s="11"/>
      <c r="M746" s="9"/>
      <c r="N746" s="9"/>
      <c r="O746" s="9"/>
    </row>
    <row r="747" spans="7:15" x14ac:dyDescent="0.2">
      <c r="G747" s="11"/>
      <c r="H747" s="12"/>
      <c r="I747" s="12"/>
      <c r="J747" s="17"/>
      <c r="K747" s="17"/>
      <c r="L747" s="11"/>
      <c r="M747" s="9"/>
      <c r="N747" s="9"/>
      <c r="O747" s="9"/>
    </row>
    <row r="748" spans="7:15" x14ac:dyDescent="0.2">
      <c r="G748" s="11"/>
      <c r="H748" s="12"/>
      <c r="I748" s="12"/>
      <c r="J748" s="17"/>
      <c r="K748" s="17"/>
      <c r="L748" s="11"/>
      <c r="M748" s="9"/>
      <c r="N748" s="9"/>
      <c r="O748" s="9"/>
    </row>
    <row r="749" spans="7:15" x14ac:dyDescent="0.2">
      <c r="G749" s="11"/>
      <c r="H749" s="12"/>
      <c r="I749" s="12"/>
      <c r="J749" s="17"/>
      <c r="K749" s="17"/>
      <c r="L749" s="11"/>
      <c r="M749" s="9"/>
      <c r="N749" s="9"/>
      <c r="O749" s="9"/>
    </row>
    <row r="750" spans="7:15" x14ac:dyDescent="0.2">
      <c r="G750" s="11"/>
      <c r="H750" s="12"/>
      <c r="I750" s="12"/>
      <c r="J750" s="17"/>
      <c r="K750" s="17"/>
      <c r="L750" s="11"/>
      <c r="M750" s="9"/>
      <c r="N750" s="9"/>
      <c r="O750" s="9"/>
    </row>
    <row r="751" spans="7:15" x14ac:dyDescent="0.2">
      <c r="G751" s="11"/>
      <c r="H751" s="12"/>
      <c r="I751" s="12"/>
      <c r="J751" s="17"/>
      <c r="K751" s="17"/>
      <c r="L751" s="11"/>
      <c r="M751" s="9"/>
      <c r="N751" s="9"/>
      <c r="O751" s="9"/>
    </row>
    <row r="752" spans="7:15" x14ac:dyDescent="0.2">
      <c r="G752" s="11"/>
      <c r="H752" s="12"/>
      <c r="I752" s="12"/>
      <c r="J752" s="17"/>
      <c r="K752" s="17"/>
      <c r="L752" s="11"/>
      <c r="M752" s="9"/>
      <c r="N752" s="9"/>
      <c r="O752" s="9"/>
    </row>
    <row r="753" spans="7:15" x14ac:dyDescent="0.2">
      <c r="G753" s="11"/>
      <c r="H753" s="12"/>
      <c r="I753" s="12"/>
      <c r="J753" s="17"/>
      <c r="K753" s="17"/>
      <c r="L753" s="11"/>
      <c r="M753" s="9"/>
      <c r="N753" s="9"/>
      <c r="O753" s="9"/>
    </row>
    <row r="754" spans="7:15" x14ac:dyDescent="0.2">
      <c r="G754" s="11"/>
      <c r="H754" s="12"/>
      <c r="I754" s="12"/>
      <c r="J754" s="17"/>
      <c r="K754" s="17"/>
      <c r="L754" s="11"/>
      <c r="M754" s="9"/>
      <c r="N754" s="9"/>
      <c r="O754" s="9"/>
    </row>
    <row r="755" spans="7:15" x14ac:dyDescent="0.2">
      <c r="G755" s="11"/>
      <c r="H755" s="12"/>
      <c r="I755" s="12"/>
      <c r="J755" s="17"/>
      <c r="K755" s="17"/>
      <c r="L755" s="11"/>
      <c r="M755" s="9"/>
      <c r="N755" s="9"/>
      <c r="O755" s="9"/>
    </row>
    <row r="756" spans="7:15" x14ac:dyDescent="0.2">
      <c r="G756" s="11"/>
      <c r="H756" s="12"/>
      <c r="I756" s="12"/>
      <c r="J756" s="17"/>
      <c r="K756" s="17"/>
      <c r="L756" s="11"/>
      <c r="M756" s="9"/>
      <c r="N756" s="9"/>
      <c r="O756" s="9"/>
    </row>
    <row r="757" spans="7:15" x14ac:dyDescent="0.2">
      <c r="G757" s="11"/>
      <c r="H757" s="12"/>
      <c r="I757" s="12"/>
      <c r="J757" s="17"/>
      <c r="K757" s="17"/>
      <c r="L757" s="11"/>
      <c r="M757" s="9"/>
      <c r="N757" s="9"/>
      <c r="O757" s="9"/>
    </row>
    <row r="758" spans="7:15" x14ac:dyDescent="0.2">
      <c r="G758" s="11"/>
      <c r="H758" s="12"/>
      <c r="I758" s="12"/>
      <c r="J758" s="17"/>
      <c r="K758" s="17"/>
      <c r="L758" s="11"/>
      <c r="M758" s="9"/>
      <c r="N758" s="9"/>
      <c r="O758" s="9"/>
    </row>
    <row r="759" spans="7:15" x14ac:dyDescent="0.2">
      <c r="G759" s="11"/>
      <c r="H759" s="12"/>
      <c r="I759" s="12"/>
      <c r="J759" s="17"/>
      <c r="K759" s="17"/>
      <c r="L759" s="11"/>
      <c r="M759" s="9"/>
      <c r="N759" s="9"/>
      <c r="O759" s="9"/>
    </row>
    <row r="760" spans="7:15" x14ac:dyDescent="0.2">
      <c r="G760" s="11"/>
      <c r="H760" s="12"/>
      <c r="I760" s="12"/>
      <c r="J760" s="17"/>
      <c r="K760" s="17"/>
      <c r="L760" s="11"/>
      <c r="M760" s="9"/>
      <c r="N760" s="9"/>
      <c r="O760" s="9"/>
    </row>
    <row r="761" spans="7:15" x14ac:dyDescent="0.2">
      <c r="G761" s="11"/>
      <c r="H761" s="12"/>
      <c r="I761" s="12"/>
      <c r="J761" s="17"/>
      <c r="K761" s="17"/>
      <c r="L761" s="11"/>
      <c r="M761" s="9"/>
      <c r="N761" s="9"/>
      <c r="O761" s="9"/>
    </row>
    <row r="762" spans="7:15" x14ac:dyDescent="0.2">
      <c r="G762" s="11"/>
      <c r="H762" s="12"/>
      <c r="I762" s="12"/>
      <c r="J762" s="17"/>
      <c r="K762" s="17"/>
      <c r="L762" s="11"/>
      <c r="M762" s="9"/>
      <c r="N762" s="9"/>
      <c r="O762" s="9"/>
    </row>
    <row r="763" spans="7:15" x14ac:dyDescent="0.2">
      <c r="G763" s="11"/>
      <c r="H763" s="12"/>
      <c r="I763" s="12"/>
      <c r="J763" s="17"/>
      <c r="K763" s="17"/>
      <c r="L763" s="11"/>
      <c r="M763" s="9"/>
      <c r="N763" s="9"/>
      <c r="O763" s="9"/>
    </row>
    <row r="764" spans="7:15" x14ac:dyDescent="0.2">
      <c r="G764" s="11"/>
      <c r="H764" s="12"/>
      <c r="I764" s="12"/>
      <c r="J764" s="17"/>
      <c r="K764" s="17"/>
      <c r="L764" s="11"/>
      <c r="M764" s="9"/>
      <c r="N764" s="9"/>
      <c r="O764" s="9"/>
    </row>
    <row r="765" spans="7:15" x14ac:dyDescent="0.2">
      <c r="G765" s="11"/>
      <c r="H765" s="12"/>
      <c r="I765" s="12"/>
      <c r="J765" s="17"/>
      <c r="K765" s="17"/>
      <c r="L765" s="11"/>
      <c r="M765" s="9"/>
      <c r="N765" s="9"/>
      <c r="O765" s="9"/>
    </row>
    <row r="766" spans="7:15" x14ac:dyDescent="0.2">
      <c r="G766" s="11"/>
      <c r="H766" s="12"/>
      <c r="I766" s="12"/>
      <c r="J766" s="17"/>
      <c r="K766" s="17"/>
      <c r="L766" s="11"/>
      <c r="M766" s="9"/>
      <c r="N766" s="9"/>
      <c r="O766" s="9"/>
    </row>
    <row r="767" spans="7:15" x14ac:dyDescent="0.2">
      <c r="G767" s="11"/>
      <c r="H767" s="12"/>
      <c r="I767" s="12"/>
      <c r="J767" s="17"/>
      <c r="K767" s="17"/>
      <c r="L767" s="11"/>
      <c r="M767" s="9"/>
      <c r="N767" s="9"/>
      <c r="O767" s="9"/>
    </row>
    <row r="768" spans="7:15" x14ac:dyDescent="0.2">
      <c r="G768" s="11"/>
      <c r="H768" s="12"/>
      <c r="I768" s="12"/>
      <c r="J768" s="17"/>
      <c r="K768" s="17"/>
      <c r="L768" s="11"/>
      <c r="M768" s="9"/>
      <c r="N768" s="9"/>
      <c r="O768" s="9"/>
    </row>
    <row r="769" spans="7:15" x14ac:dyDescent="0.2">
      <c r="G769" s="11"/>
      <c r="H769" s="12"/>
      <c r="I769" s="12"/>
      <c r="J769" s="17"/>
      <c r="K769" s="17"/>
      <c r="L769" s="11"/>
      <c r="M769" s="9"/>
      <c r="N769" s="9"/>
      <c r="O769" s="9"/>
    </row>
    <row r="770" spans="7:15" x14ac:dyDescent="0.2">
      <c r="G770" s="11"/>
      <c r="H770" s="12"/>
      <c r="I770" s="12"/>
      <c r="J770" s="17"/>
      <c r="K770" s="17"/>
      <c r="L770" s="11"/>
      <c r="M770" s="9"/>
      <c r="N770" s="9"/>
      <c r="O770" s="9"/>
    </row>
    <row r="771" spans="7:15" x14ac:dyDescent="0.2">
      <c r="G771" s="11"/>
      <c r="H771" s="12"/>
      <c r="I771" s="12"/>
      <c r="J771" s="17"/>
      <c r="K771" s="17"/>
      <c r="L771" s="11"/>
      <c r="M771" s="9"/>
      <c r="N771" s="9"/>
      <c r="O771" s="9"/>
    </row>
    <row r="772" spans="7:15" x14ac:dyDescent="0.2">
      <c r="G772" s="11"/>
      <c r="H772" s="12"/>
      <c r="I772" s="12"/>
      <c r="J772" s="17"/>
      <c r="K772" s="17"/>
      <c r="L772" s="11"/>
      <c r="M772" s="9"/>
      <c r="N772" s="9"/>
      <c r="O772" s="9"/>
    </row>
    <row r="773" spans="7:15" x14ac:dyDescent="0.2">
      <c r="G773" s="11"/>
      <c r="H773" s="12"/>
      <c r="I773" s="12"/>
      <c r="J773" s="17"/>
      <c r="K773" s="17"/>
      <c r="L773" s="11"/>
      <c r="M773" s="9"/>
      <c r="N773" s="9"/>
      <c r="O773" s="9"/>
    </row>
    <row r="774" spans="7:15" x14ac:dyDescent="0.2">
      <c r="G774" s="11"/>
      <c r="H774" s="12"/>
      <c r="I774" s="12"/>
      <c r="J774" s="17"/>
      <c r="K774" s="17"/>
      <c r="L774" s="11"/>
      <c r="M774" s="9"/>
      <c r="N774" s="9"/>
      <c r="O774" s="9"/>
    </row>
    <row r="775" spans="7:15" x14ac:dyDescent="0.2">
      <c r="G775" s="11"/>
      <c r="H775" s="12"/>
      <c r="I775" s="12"/>
      <c r="J775" s="17"/>
      <c r="K775" s="17"/>
      <c r="L775" s="11"/>
      <c r="M775" s="9"/>
      <c r="N775" s="9"/>
      <c r="O775" s="9"/>
    </row>
    <row r="776" spans="7:15" x14ac:dyDescent="0.2">
      <c r="G776" s="11"/>
      <c r="H776" s="12"/>
      <c r="I776" s="12"/>
      <c r="J776" s="17"/>
      <c r="K776" s="17"/>
      <c r="L776" s="11"/>
      <c r="M776" s="9"/>
      <c r="N776" s="9"/>
      <c r="O776" s="9"/>
    </row>
    <row r="777" spans="7:15" x14ac:dyDescent="0.2">
      <c r="G777" s="11"/>
      <c r="H777" s="12"/>
      <c r="I777" s="12"/>
      <c r="J777" s="17"/>
      <c r="K777" s="17"/>
      <c r="L777" s="11"/>
      <c r="M777" s="9"/>
      <c r="N777" s="9"/>
      <c r="O777" s="9"/>
    </row>
    <row r="778" spans="7:15" x14ac:dyDescent="0.2">
      <c r="G778" s="11"/>
      <c r="H778" s="12"/>
      <c r="I778" s="12"/>
      <c r="J778" s="17"/>
      <c r="K778" s="17"/>
      <c r="L778" s="11"/>
      <c r="M778" s="9"/>
      <c r="N778" s="9"/>
      <c r="O778" s="9"/>
    </row>
    <row r="779" spans="7:15" x14ac:dyDescent="0.2">
      <c r="G779" s="11"/>
      <c r="H779" s="12"/>
      <c r="I779" s="12"/>
      <c r="J779" s="17"/>
      <c r="K779" s="17"/>
      <c r="L779" s="11"/>
      <c r="M779" s="9"/>
      <c r="N779" s="9"/>
      <c r="O779" s="9"/>
    </row>
    <row r="780" spans="7:15" x14ac:dyDescent="0.2">
      <c r="G780" s="11"/>
      <c r="H780" s="12"/>
      <c r="I780" s="12"/>
      <c r="J780" s="17"/>
      <c r="K780" s="17"/>
      <c r="L780" s="11"/>
      <c r="M780" s="9"/>
      <c r="N780" s="9"/>
      <c r="O780" s="9"/>
    </row>
    <row r="781" spans="7:15" x14ac:dyDescent="0.2">
      <c r="G781" s="11"/>
      <c r="H781" s="12"/>
      <c r="I781" s="12"/>
      <c r="J781" s="17"/>
      <c r="K781" s="17"/>
      <c r="L781" s="11"/>
      <c r="M781" s="9"/>
      <c r="N781" s="9"/>
      <c r="O781" s="9"/>
    </row>
    <row r="782" spans="7:15" x14ac:dyDescent="0.2">
      <c r="G782" s="11"/>
      <c r="H782" s="12"/>
      <c r="I782" s="12"/>
      <c r="J782" s="17"/>
      <c r="K782" s="17"/>
      <c r="L782" s="11"/>
      <c r="M782" s="9"/>
      <c r="N782" s="9"/>
      <c r="O782" s="9"/>
    </row>
    <row r="783" spans="7:15" x14ac:dyDescent="0.2">
      <c r="G783" s="11"/>
      <c r="H783" s="12"/>
      <c r="I783" s="12"/>
      <c r="J783" s="17"/>
      <c r="K783" s="17"/>
      <c r="L783" s="11"/>
      <c r="M783" s="9"/>
      <c r="N783" s="9"/>
      <c r="O783" s="9"/>
    </row>
    <row r="784" spans="7:15" x14ac:dyDescent="0.2">
      <c r="G784" s="11"/>
      <c r="H784" s="12"/>
      <c r="I784" s="12"/>
      <c r="J784" s="17"/>
      <c r="K784" s="17"/>
      <c r="L784" s="11"/>
      <c r="M784" s="9"/>
      <c r="N784" s="9"/>
      <c r="O784" s="9"/>
    </row>
    <row r="785" spans="7:15" x14ac:dyDescent="0.2">
      <c r="G785" s="11"/>
      <c r="H785" s="12"/>
      <c r="I785" s="12"/>
      <c r="J785" s="17"/>
      <c r="K785" s="17"/>
      <c r="L785" s="11"/>
      <c r="M785" s="9"/>
      <c r="N785" s="9"/>
      <c r="O785" s="9"/>
    </row>
    <row r="786" spans="7:15" x14ac:dyDescent="0.2">
      <c r="G786" s="11"/>
      <c r="H786" s="12"/>
      <c r="I786" s="12"/>
      <c r="J786" s="17"/>
      <c r="K786" s="17"/>
      <c r="L786" s="11"/>
      <c r="M786" s="9"/>
      <c r="N786" s="9"/>
      <c r="O786" s="9"/>
    </row>
    <row r="787" spans="7:15" x14ac:dyDescent="0.2">
      <c r="G787" s="11"/>
      <c r="H787" s="12"/>
      <c r="I787" s="12"/>
      <c r="J787" s="17"/>
      <c r="K787" s="17"/>
      <c r="L787" s="11"/>
      <c r="M787" s="9"/>
      <c r="N787" s="9"/>
      <c r="O787" s="9"/>
    </row>
    <row r="788" spans="7:15" x14ac:dyDescent="0.2">
      <c r="G788" s="11"/>
      <c r="H788" s="12"/>
      <c r="I788" s="12"/>
      <c r="J788" s="17"/>
      <c r="K788" s="17"/>
      <c r="L788" s="11"/>
      <c r="M788" s="9"/>
      <c r="N788" s="9"/>
      <c r="O788" s="9"/>
    </row>
    <row r="789" spans="7:15" x14ac:dyDescent="0.2">
      <c r="G789" s="11"/>
      <c r="H789" s="12"/>
      <c r="I789" s="12"/>
      <c r="J789" s="17"/>
      <c r="K789" s="17"/>
      <c r="L789" s="11"/>
      <c r="M789" s="9"/>
      <c r="N789" s="9"/>
      <c r="O789" s="9"/>
    </row>
    <row r="790" spans="7:15" x14ac:dyDescent="0.2">
      <c r="G790" s="11"/>
      <c r="H790" s="12"/>
      <c r="I790" s="12"/>
      <c r="J790" s="17"/>
      <c r="K790" s="17"/>
      <c r="L790" s="11"/>
      <c r="M790" s="9"/>
      <c r="N790" s="9"/>
      <c r="O790" s="9"/>
    </row>
    <row r="791" spans="7:15" x14ac:dyDescent="0.2">
      <c r="G791" s="11"/>
      <c r="H791" s="12"/>
      <c r="I791" s="12"/>
      <c r="J791" s="17"/>
      <c r="K791" s="17"/>
      <c r="L791" s="11"/>
      <c r="M791" s="9"/>
      <c r="N791" s="9"/>
      <c r="O791" s="9"/>
    </row>
    <row r="792" spans="7:15" x14ac:dyDescent="0.2">
      <c r="G792" s="11"/>
      <c r="H792" s="12"/>
      <c r="I792" s="12"/>
      <c r="J792" s="17"/>
      <c r="K792" s="17"/>
      <c r="L792" s="11"/>
      <c r="M792" s="9"/>
      <c r="N792" s="9"/>
      <c r="O792" s="9"/>
    </row>
    <row r="793" spans="7:15" x14ac:dyDescent="0.2">
      <c r="G793" s="11"/>
      <c r="H793" s="12"/>
      <c r="I793" s="12"/>
      <c r="J793" s="17"/>
      <c r="K793" s="17"/>
      <c r="L793" s="11"/>
      <c r="M793" s="9"/>
      <c r="N793" s="9"/>
      <c r="O793" s="9"/>
    </row>
    <row r="794" spans="7:15" x14ac:dyDescent="0.2">
      <c r="G794" s="11"/>
      <c r="H794" s="12"/>
      <c r="I794" s="12"/>
      <c r="J794" s="17"/>
      <c r="K794" s="17"/>
      <c r="L794" s="11"/>
      <c r="M794" s="9"/>
      <c r="N794" s="9"/>
      <c r="O794" s="9"/>
    </row>
    <row r="795" spans="7:15" x14ac:dyDescent="0.2">
      <c r="G795" s="11"/>
      <c r="H795" s="12"/>
      <c r="I795" s="12"/>
      <c r="J795" s="17"/>
      <c r="K795" s="17"/>
      <c r="L795" s="11"/>
      <c r="M795" s="9"/>
      <c r="N795" s="9"/>
      <c r="O795" s="9"/>
    </row>
    <row r="796" spans="7:15" x14ac:dyDescent="0.2">
      <c r="G796" s="11"/>
      <c r="H796" s="12"/>
      <c r="I796" s="12"/>
      <c r="J796" s="17"/>
      <c r="K796" s="17"/>
      <c r="L796" s="11"/>
      <c r="M796" s="9"/>
      <c r="N796" s="9"/>
      <c r="O796" s="9"/>
    </row>
    <row r="797" spans="7:15" x14ac:dyDescent="0.2">
      <c r="G797" s="11"/>
      <c r="H797" s="12"/>
      <c r="I797" s="12"/>
      <c r="J797" s="17"/>
      <c r="K797" s="17"/>
      <c r="L797" s="11"/>
      <c r="M797" s="9"/>
      <c r="N797" s="9"/>
      <c r="O797" s="9"/>
    </row>
    <row r="798" spans="7:15" x14ac:dyDescent="0.2">
      <c r="G798" s="11"/>
      <c r="H798" s="12"/>
      <c r="I798" s="12"/>
      <c r="J798" s="17"/>
      <c r="K798" s="17"/>
      <c r="L798" s="11"/>
      <c r="M798" s="9"/>
      <c r="N798" s="9"/>
      <c r="O798" s="9"/>
    </row>
    <row r="799" spans="7:15" x14ac:dyDescent="0.2">
      <c r="G799" s="11"/>
      <c r="H799" s="12"/>
      <c r="I799" s="12"/>
      <c r="J799" s="17"/>
      <c r="K799" s="17"/>
      <c r="L799" s="11"/>
      <c r="M799" s="9"/>
      <c r="N799" s="9"/>
      <c r="O799" s="9"/>
    </row>
    <row r="800" spans="7:15" x14ac:dyDescent="0.2">
      <c r="G800" s="11"/>
      <c r="H800" s="12"/>
      <c r="I800" s="12"/>
      <c r="J800" s="17"/>
      <c r="K800" s="17"/>
      <c r="L800" s="11"/>
      <c r="M800" s="9"/>
      <c r="N800" s="9"/>
      <c r="O800" s="9"/>
    </row>
    <row r="801" spans="7:15" x14ac:dyDescent="0.2">
      <c r="G801" s="11"/>
      <c r="H801" s="12"/>
      <c r="I801" s="12"/>
      <c r="J801" s="17"/>
      <c r="K801" s="17"/>
      <c r="L801" s="11"/>
      <c r="M801" s="9"/>
      <c r="N801" s="9"/>
      <c r="O801" s="9"/>
    </row>
    <row r="802" spans="7:15" x14ac:dyDescent="0.2">
      <c r="G802" s="11"/>
      <c r="H802" s="12"/>
      <c r="I802" s="12"/>
      <c r="J802" s="17"/>
      <c r="K802" s="17"/>
      <c r="L802" s="11"/>
      <c r="M802" s="9"/>
      <c r="N802" s="9"/>
      <c r="O802" s="9"/>
    </row>
    <row r="803" spans="7:15" x14ac:dyDescent="0.2">
      <c r="G803" s="11"/>
      <c r="H803" s="12"/>
      <c r="I803" s="12"/>
      <c r="J803" s="17"/>
      <c r="K803" s="17"/>
      <c r="L803" s="11"/>
      <c r="M803" s="9"/>
      <c r="N803" s="9"/>
      <c r="O803" s="9"/>
    </row>
    <row r="804" spans="7:15" x14ac:dyDescent="0.2">
      <c r="G804" s="11"/>
      <c r="H804" s="12"/>
      <c r="I804" s="12"/>
      <c r="J804" s="17"/>
      <c r="K804" s="17"/>
      <c r="L804" s="11"/>
      <c r="M804" s="9"/>
      <c r="N804" s="9"/>
      <c r="O804" s="9"/>
    </row>
    <row r="805" spans="7:15" x14ac:dyDescent="0.2">
      <c r="G805" s="11"/>
      <c r="H805" s="12"/>
      <c r="I805" s="12"/>
      <c r="J805" s="17"/>
      <c r="K805" s="17"/>
      <c r="L805" s="11"/>
      <c r="M805" s="9"/>
      <c r="N805" s="9"/>
      <c r="O805" s="9"/>
    </row>
    <row r="806" spans="7:15" x14ac:dyDescent="0.2">
      <c r="G806" s="11"/>
      <c r="H806" s="12"/>
      <c r="I806" s="12"/>
      <c r="J806" s="17"/>
      <c r="K806" s="17"/>
      <c r="L806" s="11"/>
      <c r="M806" s="9"/>
      <c r="N806" s="9"/>
      <c r="O806" s="9"/>
    </row>
    <row r="807" spans="7:15" x14ac:dyDescent="0.2">
      <c r="G807" s="11"/>
      <c r="H807" s="12"/>
      <c r="I807" s="12"/>
      <c r="J807" s="17"/>
      <c r="K807" s="17"/>
      <c r="L807" s="11"/>
      <c r="M807" s="9"/>
      <c r="N807" s="9"/>
      <c r="O807" s="9"/>
    </row>
    <row r="808" spans="7:15" x14ac:dyDescent="0.2">
      <c r="G808" s="11"/>
      <c r="H808" s="12"/>
      <c r="I808" s="12"/>
      <c r="J808" s="17"/>
      <c r="K808" s="17"/>
      <c r="L808" s="11"/>
      <c r="M808" s="9"/>
      <c r="N808" s="9"/>
      <c r="O808" s="9"/>
    </row>
    <row r="809" spans="7:15" x14ac:dyDescent="0.2">
      <c r="G809" s="11"/>
      <c r="H809" s="12"/>
      <c r="I809" s="12"/>
      <c r="J809" s="17"/>
      <c r="K809" s="17"/>
      <c r="L809" s="11"/>
      <c r="M809" s="9"/>
      <c r="N809" s="9"/>
      <c r="O809" s="9"/>
    </row>
    <row r="810" spans="7:15" x14ac:dyDescent="0.2">
      <c r="G810" s="11"/>
      <c r="H810" s="12"/>
      <c r="I810" s="12"/>
      <c r="J810" s="17"/>
      <c r="K810" s="17"/>
      <c r="L810" s="11"/>
      <c r="M810" s="9"/>
      <c r="N810" s="9"/>
      <c r="O810" s="9"/>
    </row>
    <row r="811" spans="7:15" x14ac:dyDescent="0.2">
      <c r="G811" s="11"/>
      <c r="H811" s="12"/>
      <c r="I811" s="12"/>
      <c r="J811" s="17"/>
      <c r="K811" s="17"/>
      <c r="L811" s="11"/>
      <c r="M811" s="9"/>
      <c r="N811" s="9"/>
      <c r="O811" s="9"/>
    </row>
    <row r="812" spans="7:15" x14ac:dyDescent="0.2">
      <c r="G812" s="11"/>
      <c r="H812" s="12"/>
      <c r="I812" s="12"/>
      <c r="J812" s="17"/>
      <c r="K812" s="17"/>
      <c r="L812" s="11"/>
      <c r="M812" s="9"/>
      <c r="N812" s="9"/>
      <c r="O812" s="9"/>
    </row>
    <row r="813" spans="7:15" x14ac:dyDescent="0.2">
      <c r="G813" s="11"/>
      <c r="H813" s="12"/>
      <c r="I813" s="12"/>
      <c r="J813" s="17"/>
      <c r="K813" s="17"/>
      <c r="L813" s="11"/>
      <c r="M813" s="9"/>
      <c r="N813" s="9"/>
      <c r="O813" s="9"/>
    </row>
    <row r="814" spans="7:15" x14ac:dyDescent="0.2">
      <c r="G814" s="11"/>
      <c r="H814" s="12"/>
      <c r="I814" s="12"/>
      <c r="J814" s="17"/>
      <c r="K814" s="17"/>
      <c r="L814" s="11"/>
      <c r="M814" s="9"/>
      <c r="N814" s="9"/>
      <c r="O814" s="9"/>
    </row>
    <row r="815" spans="7:15" x14ac:dyDescent="0.2">
      <c r="G815" s="11"/>
      <c r="H815" s="12"/>
      <c r="I815" s="12"/>
      <c r="J815" s="17"/>
      <c r="K815" s="17"/>
      <c r="L815" s="11"/>
      <c r="M815" s="9"/>
      <c r="N815" s="9"/>
      <c r="O815" s="9"/>
    </row>
    <row r="816" spans="7:15" x14ac:dyDescent="0.2">
      <c r="G816" s="11"/>
      <c r="H816" s="12"/>
      <c r="I816" s="12"/>
      <c r="J816" s="17"/>
      <c r="K816" s="17"/>
      <c r="L816" s="11"/>
      <c r="M816" s="9"/>
      <c r="N816" s="9"/>
      <c r="O816" s="9"/>
    </row>
    <row r="817" spans="7:15" x14ac:dyDescent="0.2">
      <c r="G817" s="11"/>
      <c r="H817" s="12"/>
      <c r="I817" s="12"/>
      <c r="J817" s="17"/>
      <c r="K817" s="17"/>
      <c r="L817" s="11"/>
      <c r="M817" s="9"/>
      <c r="N817" s="9"/>
      <c r="O817" s="9"/>
    </row>
    <row r="818" spans="7:15" x14ac:dyDescent="0.2">
      <c r="G818" s="11"/>
      <c r="H818" s="12"/>
      <c r="I818" s="12"/>
      <c r="J818" s="17"/>
      <c r="K818" s="17"/>
      <c r="L818" s="11"/>
      <c r="M818" s="9"/>
      <c r="N818" s="9"/>
      <c r="O818" s="9"/>
    </row>
    <row r="819" spans="7:15" x14ac:dyDescent="0.2">
      <c r="G819" s="11"/>
      <c r="H819" s="12"/>
      <c r="I819" s="12"/>
      <c r="J819" s="17"/>
      <c r="K819" s="17"/>
      <c r="L819" s="11"/>
      <c r="M819" s="9"/>
      <c r="N819" s="9"/>
      <c r="O819" s="9"/>
    </row>
    <row r="820" spans="7:15" x14ac:dyDescent="0.2">
      <c r="G820" s="11"/>
      <c r="H820" s="12"/>
      <c r="I820" s="12"/>
      <c r="J820" s="17"/>
      <c r="K820" s="17"/>
      <c r="L820" s="11"/>
      <c r="M820" s="9"/>
      <c r="N820" s="9"/>
      <c r="O820" s="9"/>
    </row>
    <row r="821" spans="7:15" x14ac:dyDescent="0.2">
      <c r="G821" s="11"/>
      <c r="H821" s="12"/>
      <c r="I821" s="12"/>
      <c r="J821" s="17"/>
      <c r="K821" s="17"/>
      <c r="L821" s="11"/>
      <c r="M821" s="9"/>
      <c r="N821" s="9"/>
      <c r="O821" s="9"/>
    </row>
    <row r="822" spans="7:15" x14ac:dyDescent="0.2">
      <c r="G822" s="11"/>
      <c r="H822" s="12"/>
      <c r="I822" s="12"/>
      <c r="J822" s="17"/>
      <c r="K822" s="17"/>
      <c r="L822" s="11"/>
      <c r="M822" s="9"/>
      <c r="N822" s="9"/>
      <c r="O822" s="9"/>
    </row>
    <row r="823" spans="7:15" x14ac:dyDescent="0.2">
      <c r="G823" s="11"/>
      <c r="H823" s="12"/>
      <c r="I823" s="12"/>
      <c r="J823" s="17"/>
      <c r="K823" s="17"/>
      <c r="L823" s="11"/>
      <c r="M823" s="9"/>
      <c r="N823" s="9"/>
      <c r="O823" s="9"/>
    </row>
    <row r="824" spans="7:15" x14ac:dyDescent="0.2">
      <c r="G824" s="11"/>
      <c r="H824" s="12"/>
      <c r="I824" s="12"/>
      <c r="J824" s="17"/>
      <c r="K824" s="17"/>
      <c r="L824" s="11"/>
      <c r="M824" s="9"/>
      <c r="N824" s="9"/>
      <c r="O824" s="9"/>
    </row>
    <row r="825" spans="7:15" x14ac:dyDescent="0.2">
      <c r="G825" s="11"/>
      <c r="H825" s="12"/>
      <c r="I825" s="12"/>
      <c r="J825" s="17"/>
      <c r="K825" s="17"/>
      <c r="L825" s="11"/>
      <c r="M825" s="9"/>
      <c r="N825" s="9"/>
      <c r="O825" s="9"/>
    </row>
    <row r="826" spans="7:15" x14ac:dyDescent="0.2">
      <c r="G826" s="11"/>
      <c r="H826" s="12"/>
      <c r="I826" s="12"/>
      <c r="J826" s="17"/>
      <c r="K826" s="17"/>
      <c r="L826" s="11"/>
      <c r="M826" s="9"/>
      <c r="N826" s="9"/>
      <c r="O826" s="9"/>
    </row>
    <row r="827" spans="7:15" x14ac:dyDescent="0.2">
      <c r="G827" s="11"/>
      <c r="H827" s="12"/>
      <c r="I827" s="12"/>
      <c r="J827" s="17"/>
      <c r="K827" s="17"/>
      <c r="L827" s="11"/>
      <c r="M827" s="9"/>
      <c r="N827" s="9"/>
      <c r="O827" s="9"/>
    </row>
    <row r="828" spans="7:15" x14ac:dyDescent="0.2">
      <c r="G828" s="11"/>
      <c r="H828" s="12"/>
      <c r="I828" s="12"/>
      <c r="J828" s="17"/>
      <c r="K828" s="17"/>
      <c r="L828" s="11"/>
      <c r="M828" s="9"/>
      <c r="N828" s="9"/>
      <c r="O828" s="9"/>
    </row>
    <row r="829" spans="7:15" x14ac:dyDescent="0.2">
      <c r="G829" s="11"/>
      <c r="H829" s="12"/>
      <c r="I829" s="12"/>
      <c r="J829" s="17"/>
      <c r="K829" s="17"/>
      <c r="L829" s="11"/>
      <c r="M829" s="9"/>
      <c r="N829" s="9"/>
      <c r="O829" s="9"/>
    </row>
    <row r="830" spans="7:15" x14ac:dyDescent="0.2">
      <c r="G830" s="11"/>
      <c r="H830" s="12"/>
      <c r="I830" s="12"/>
      <c r="J830" s="17"/>
      <c r="K830" s="17"/>
      <c r="L830" s="11"/>
      <c r="M830" s="9"/>
      <c r="N830" s="9"/>
      <c r="O830" s="9"/>
    </row>
    <row r="831" spans="7:15" x14ac:dyDescent="0.2">
      <c r="G831" s="11"/>
      <c r="H831" s="12"/>
      <c r="I831" s="12"/>
      <c r="J831" s="17"/>
      <c r="K831" s="17"/>
      <c r="L831" s="11"/>
      <c r="M831" s="9"/>
      <c r="N831" s="9"/>
      <c r="O831" s="9"/>
    </row>
    <row r="832" spans="7:15" x14ac:dyDescent="0.2">
      <c r="G832" s="11"/>
      <c r="H832" s="12"/>
      <c r="I832" s="12"/>
      <c r="J832" s="17"/>
      <c r="K832" s="17"/>
      <c r="L832" s="11"/>
      <c r="M832" s="9"/>
      <c r="N832" s="9"/>
      <c r="O832" s="9"/>
    </row>
    <row r="833" spans="7:15" x14ac:dyDescent="0.2">
      <c r="G833" s="11"/>
      <c r="H833" s="12"/>
      <c r="I833" s="12"/>
      <c r="J833" s="17"/>
      <c r="K833" s="17"/>
      <c r="L833" s="11"/>
      <c r="M833" s="9"/>
      <c r="N833" s="9"/>
      <c r="O833" s="9"/>
    </row>
    <row r="834" spans="7:15" x14ac:dyDescent="0.2">
      <c r="G834" s="11"/>
      <c r="H834" s="12"/>
      <c r="I834" s="12"/>
      <c r="J834" s="17"/>
      <c r="K834" s="17"/>
      <c r="L834" s="11"/>
      <c r="M834" s="9"/>
      <c r="N834" s="9"/>
      <c r="O834" s="9"/>
    </row>
    <row r="835" spans="7:15" x14ac:dyDescent="0.2">
      <c r="G835" s="11"/>
      <c r="H835" s="12"/>
      <c r="I835" s="12"/>
      <c r="J835" s="17"/>
      <c r="K835" s="17"/>
      <c r="L835" s="11"/>
      <c r="M835" s="9"/>
      <c r="N835" s="9"/>
      <c r="O835" s="9"/>
    </row>
    <row r="836" spans="7:15" x14ac:dyDescent="0.2">
      <c r="G836" s="11"/>
      <c r="H836" s="12"/>
      <c r="I836" s="12"/>
      <c r="J836" s="17"/>
      <c r="K836" s="17"/>
      <c r="L836" s="11"/>
      <c r="M836" s="9"/>
      <c r="N836" s="9"/>
      <c r="O836" s="9"/>
    </row>
    <row r="837" spans="7:15" x14ac:dyDescent="0.2">
      <c r="G837" s="11"/>
      <c r="H837" s="12"/>
      <c r="I837" s="12"/>
      <c r="J837" s="17"/>
      <c r="K837" s="17"/>
      <c r="L837" s="11"/>
      <c r="M837" s="9"/>
      <c r="N837" s="9"/>
      <c r="O837" s="9"/>
    </row>
    <row r="838" spans="7:15" x14ac:dyDescent="0.2">
      <c r="G838" s="11"/>
      <c r="H838" s="12"/>
      <c r="I838" s="12"/>
      <c r="J838" s="17"/>
      <c r="K838" s="17"/>
      <c r="L838" s="11"/>
      <c r="M838" s="9"/>
      <c r="N838" s="9"/>
      <c r="O838" s="9"/>
    </row>
    <row r="839" spans="7:15" x14ac:dyDescent="0.2">
      <c r="G839" s="11"/>
      <c r="H839" s="12"/>
      <c r="I839" s="12"/>
      <c r="J839" s="17"/>
      <c r="K839" s="17"/>
      <c r="L839" s="11"/>
      <c r="M839" s="9"/>
      <c r="N839" s="9"/>
      <c r="O839" s="9"/>
    </row>
    <row r="840" spans="7:15" x14ac:dyDescent="0.2">
      <c r="G840" s="11"/>
      <c r="H840" s="12"/>
      <c r="I840" s="12"/>
      <c r="J840" s="17"/>
      <c r="K840" s="17"/>
      <c r="L840" s="11"/>
      <c r="M840" s="9"/>
      <c r="N840" s="9"/>
      <c r="O840" s="9"/>
    </row>
    <row r="841" spans="7:15" x14ac:dyDescent="0.2">
      <c r="G841" s="11"/>
      <c r="H841" s="12"/>
      <c r="I841" s="12"/>
      <c r="J841" s="17"/>
      <c r="K841" s="17"/>
      <c r="L841" s="11"/>
      <c r="M841" s="9"/>
      <c r="N841" s="9"/>
      <c r="O841" s="9"/>
    </row>
    <row r="842" spans="7:15" x14ac:dyDescent="0.2">
      <c r="G842" s="11"/>
      <c r="H842" s="12"/>
      <c r="I842" s="12"/>
      <c r="J842" s="17"/>
      <c r="K842" s="17"/>
      <c r="L842" s="11"/>
      <c r="M842" s="9"/>
      <c r="N842" s="9"/>
      <c r="O842" s="9"/>
    </row>
    <row r="843" spans="7:15" x14ac:dyDescent="0.2">
      <c r="G843" s="11"/>
      <c r="H843" s="12"/>
      <c r="I843" s="12"/>
      <c r="J843" s="17"/>
      <c r="K843" s="17"/>
      <c r="L843" s="11"/>
      <c r="M843" s="9"/>
      <c r="N843" s="9"/>
      <c r="O843" s="9"/>
    </row>
    <row r="844" spans="7:15" x14ac:dyDescent="0.2">
      <c r="G844" s="11"/>
      <c r="H844" s="12"/>
      <c r="I844" s="12"/>
      <c r="J844" s="17"/>
      <c r="K844" s="17"/>
      <c r="L844" s="11"/>
      <c r="M844" s="9"/>
      <c r="N844" s="9"/>
      <c r="O844" s="9"/>
    </row>
    <row r="845" spans="7:15" x14ac:dyDescent="0.2">
      <c r="G845" s="11"/>
      <c r="H845" s="12"/>
      <c r="I845" s="12"/>
      <c r="J845" s="17"/>
      <c r="K845" s="17"/>
      <c r="L845" s="11"/>
      <c r="M845" s="9"/>
      <c r="N845" s="9"/>
      <c r="O845" s="9"/>
    </row>
    <row r="846" spans="7:15" x14ac:dyDescent="0.2">
      <c r="G846" s="11"/>
      <c r="H846" s="12"/>
      <c r="I846" s="12"/>
      <c r="J846" s="17"/>
      <c r="K846" s="17"/>
      <c r="L846" s="11"/>
      <c r="M846" s="9"/>
      <c r="N846" s="9"/>
      <c r="O846" s="9"/>
    </row>
    <row r="847" spans="7:15" x14ac:dyDescent="0.2">
      <c r="G847" s="11"/>
      <c r="H847" s="12"/>
      <c r="I847" s="12"/>
      <c r="J847" s="17"/>
      <c r="K847" s="17"/>
      <c r="L847" s="11"/>
      <c r="M847" s="9"/>
      <c r="N847" s="9"/>
      <c r="O847" s="9"/>
    </row>
    <row r="848" spans="7:15" x14ac:dyDescent="0.2">
      <c r="G848" s="11"/>
      <c r="H848" s="12"/>
      <c r="I848" s="12"/>
      <c r="J848" s="17"/>
      <c r="K848" s="17"/>
      <c r="L848" s="11"/>
      <c r="M848" s="9"/>
      <c r="N848" s="9"/>
      <c r="O848" s="9"/>
    </row>
    <row r="849" spans="7:15" x14ac:dyDescent="0.2">
      <c r="G849" s="11"/>
      <c r="H849" s="12"/>
      <c r="I849" s="12"/>
      <c r="J849" s="17"/>
      <c r="K849" s="17"/>
      <c r="L849" s="11"/>
      <c r="M849" s="9"/>
      <c r="N849" s="9"/>
      <c r="O849" s="9"/>
    </row>
    <row r="850" spans="7:15" x14ac:dyDescent="0.2">
      <c r="G850" s="11"/>
      <c r="H850" s="12"/>
      <c r="I850" s="12"/>
      <c r="J850" s="17"/>
      <c r="K850" s="17"/>
      <c r="L850" s="11"/>
      <c r="M850" s="9"/>
      <c r="N850" s="9"/>
      <c r="O850" s="9"/>
    </row>
    <row r="851" spans="7:15" x14ac:dyDescent="0.2">
      <c r="G851" s="11"/>
      <c r="H851" s="12"/>
      <c r="I851" s="12"/>
      <c r="J851" s="17"/>
      <c r="K851" s="17"/>
      <c r="L851" s="11"/>
      <c r="M851" s="9"/>
      <c r="N851" s="9"/>
      <c r="O851" s="9"/>
    </row>
    <row r="852" spans="7:15" x14ac:dyDescent="0.2">
      <c r="G852" s="11"/>
      <c r="H852" s="12"/>
      <c r="I852" s="12"/>
      <c r="J852" s="17"/>
      <c r="K852" s="17"/>
      <c r="L852" s="11"/>
      <c r="M852" s="9"/>
      <c r="N852" s="9"/>
      <c r="O852" s="9"/>
    </row>
    <row r="853" spans="7:15" x14ac:dyDescent="0.2">
      <c r="G853" s="11"/>
      <c r="H853" s="12"/>
      <c r="I853" s="12"/>
      <c r="J853" s="17"/>
      <c r="K853" s="17"/>
      <c r="L853" s="11"/>
      <c r="M853" s="9"/>
      <c r="N853" s="9"/>
      <c r="O853" s="9"/>
    </row>
    <row r="854" spans="7:15" x14ac:dyDescent="0.2">
      <c r="G854" s="11"/>
      <c r="H854" s="12"/>
      <c r="I854" s="12"/>
      <c r="J854" s="17"/>
      <c r="K854" s="17"/>
      <c r="L854" s="11"/>
      <c r="M854" s="9"/>
      <c r="N854" s="9"/>
      <c r="O854" s="9"/>
    </row>
    <row r="855" spans="7:15" x14ac:dyDescent="0.2">
      <c r="G855" s="11"/>
      <c r="H855" s="12"/>
      <c r="I855" s="12"/>
      <c r="J855" s="17"/>
      <c r="K855" s="17"/>
      <c r="L855" s="11"/>
      <c r="M855" s="9"/>
      <c r="N855" s="9"/>
      <c r="O855" s="9"/>
    </row>
    <row r="856" spans="7:15" x14ac:dyDescent="0.2">
      <c r="G856" s="11"/>
      <c r="H856" s="12"/>
      <c r="I856" s="12"/>
      <c r="J856" s="17"/>
      <c r="K856" s="17"/>
      <c r="L856" s="11"/>
      <c r="M856" s="9"/>
      <c r="N856" s="9"/>
      <c r="O856" s="9"/>
    </row>
    <row r="857" spans="7:15" x14ac:dyDescent="0.2">
      <c r="G857" s="11"/>
      <c r="H857" s="12"/>
      <c r="I857" s="12"/>
      <c r="J857" s="17"/>
      <c r="K857" s="17"/>
      <c r="L857" s="11"/>
      <c r="M857" s="9"/>
      <c r="N857" s="9"/>
      <c r="O857" s="9"/>
    </row>
    <row r="858" spans="7:15" x14ac:dyDescent="0.2">
      <c r="G858" s="11"/>
      <c r="H858" s="12"/>
      <c r="I858" s="12"/>
      <c r="J858" s="17"/>
      <c r="K858" s="17"/>
      <c r="L858" s="11"/>
      <c r="M858" s="9"/>
      <c r="N858" s="9"/>
      <c r="O858" s="9"/>
    </row>
    <row r="859" spans="7:15" x14ac:dyDescent="0.2">
      <c r="G859" s="11"/>
      <c r="H859" s="12"/>
      <c r="I859" s="12"/>
      <c r="J859" s="17"/>
      <c r="K859" s="17"/>
      <c r="L859" s="11"/>
      <c r="M859" s="9"/>
      <c r="N859" s="9"/>
      <c r="O859" s="9"/>
    </row>
    <row r="860" spans="7:15" x14ac:dyDescent="0.2">
      <c r="G860" s="11"/>
      <c r="H860" s="12"/>
      <c r="I860" s="12"/>
      <c r="J860" s="17"/>
      <c r="K860" s="17"/>
      <c r="L860" s="11"/>
      <c r="M860" s="9"/>
      <c r="N860" s="9"/>
      <c r="O860" s="9"/>
    </row>
    <row r="861" spans="7:15" x14ac:dyDescent="0.2">
      <c r="G861" s="11"/>
      <c r="H861" s="12"/>
      <c r="I861" s="12"/>
      <c r="J861" s="17"/>
      <c r="K861" s="17"/>
      <c r="L861" s="11"/>
      <c r="M861" s="9"/>
      <c r="N861" s="9"/>
      <c r="O861" s="9"/>
    </row>
    <row r="862" spans="7:15" x14ac:dyDescent="0.2">
      <c r="G862" s="11"/>
      <c r="H862" s="12"/>
      <c r="I862" s="12"/>
      <c r="J862" s="17"/>
      <c r="K862" s="17"/>
      <c r="L862" s="11"/>
      <c r="M862" s="9"/>
      <c r="N862" s="9"/>
      <c r="O862" s="9"/>
    </row>
    <row r="863" spans="7:15" x14ac:dyDescent="0.2">
      <c r="G863" s="11"/>
      <c r="H863" s="12"/>
      <c r="I863" s="12"/>
      <c r="J863" s="17"/>
      <c r="K863" s="17"/>
      <c r="L863" s="11"/>
      <c r="M863" s="9"/>
      <c r="N863" s="9"/>
      <c r="O863" s="9"/>
    </row>
    <row r="864" spans="7:15" x14ac:dyDescent="0.2">
      <c r="G864" s="11"/>
      <c r="H864" s="12"/>
      <c r="I864" s="12"/>
      <c r="J864" s="17"/>
      <c r="K864" s="17"/>
      <c r="L864" s="11"/>
      <c r="M864" s="9"/>
      <c r="N864" s="9"/>
      <c r="O864" s="9"/>
    </row>
    <row r="865" spans="7:15" x14ac:dyDescent="0.2">
      <c r="G865" s="11"/>
      <c r="H865" s="12"/>
      <c r="I865" s="12"/>
      <c r="J865" s="17"/>
      <c r="K865" s="17"/>
      <c r="L865" s="11"/>
      <c r="M865" s="9"/>
      <c r="N865" s="9"/>
      <c r="O865" s="9"/>
    </row>
    <row r="866" spans="7:15" x14ac:dyDescent="0.2">
      <c r="G866" s="11"/>
      <c r="H866" s="12"/>
      <c r="I866" s="12"/>
      <c r="J866" s="17"/>
      <c r="K866" s="17"/>
      <c r="L866" s="11"/>
      <c r="M866" s="9"/>
      <c r="N866" s="9"/>
      <c r="O866" s="9"/>
    </row>
    <row r="867" spans="7:15" x14ac:dyDescent="0.2">
      <c r="G867" s="11"/>
      <c r="H867" s="12"/>
      <c r="I867" s="12"/>
      <c r="J867" s="17"/>
      <c r="K867" s="17"/>
      <c r="L867" s="11"/>
      <c r="M867" s="9"/>
      <c r="N867" s="9"/>
      <c r="O867" s="9"/>
    </row>
    <row r="868" spans="7:15" x14ac:dyDescent="0.2">
      <c r="G868" s="11"/>
      <c r="H868" s="12"/>
      <c r="I868" s="12"/>
      <c r="J868" s="17"/>
      <c r="K868" s="17"/>
      <c r="L868" s="11"/>
      <c r="M868" s="9"/>
      <c r="N868" s="9"/>
      <c r="O868" s="9"/>
    </row>
    <row r="869" spans="7:15" x14ac:dyDescent="0.2">
      <c r="G869" s="11"/>
      <c r="H869" s="12"/>
      <c r="I869" s="12"/>
      <c r="J869" s="17"/>
      <c r="K869" s="17"/>
      <c r="L869" s="11"/>
      <c r="M869" s="9"/>
      <c r="N869" s="9"/>
      <c r="O869" s="9"/>
    </row>
    <row r="870" spans="7:15" x14ac:dyDescent="0.2">
      <c r="G870" s="11"/>
      <c r="H870" s="12"/>
      <c r="I870" s="12"/>
      <c r="J870" s="17"/>
      <c r="K870" s="17"/>
      <c r="L870" s="11"/>
      <c r="M870" s="9"/>
      <c r="N870" s="9"/>
      <c r="O870" s="9"/>
    </row>
    <row r="871" spans="7:15" x14ac:dyDescent="0.2">
      <c r="G871" s="11"/>
      <c r="H871" s="12"/>
      <c r="I871" s="12"/>
      <c r="J871" s="17"/>
      <c r="K871" s="17"/>
      <c r="L871" s="11"/>
      <c r="M871" s="9"/>
      <c r="N871" s="9"/>
      <c r="O871" s="9"/>
    </row>
    <row r="872" spans="7:15" x14ac:dyDescent="0.2">
      <c r="G872" s="11"/>
      <c r="H872" s="12"/>
      <c r="I872" s="12"/>
      <c r="J872" s="17"/>
      <c r="K872" s="17"/>
      <c r="L872" s="11"/>
      <c r="M872" s="9"/>
      <c r="N872" s="9"/>
      <c r="O872" s="9"/>
    </row>
    <row r="873" spans="7:15" x14ac:dyDescent="0.2">
      <c r="G873" s="11"/>
      <c r="H873" s="12"/>
      <c r="I873" s="12"/>
      <c r="J873" s="17"/>
      <c r="K873" s="17"/>
      <c r="L873" s="11"/>
      <c r="M873" s="9"/>
      <c r="N873" s="9"/>
      <c r="O873" s="9"/>
    </row>
    <row r="874" spans="7:15" x14ac:dyDescent="0.2">
      <c r="G874" s="11"/>
      <c r="H874" s="12"/>
      <c r="I874" s="12"/>
      <c r="J874" s="17"/>
      <c r="K874" s="17"/>
      <c r="L874" s="11"/>
      <c r="M874" s="9"/>
      <c r="N874" s="9"/>
      <c r="O874" s="9"/>
    </row>
    <row r="875" spans="7:15" x14ac:dyDescent="0.2">
      <c r="G875" s="11"/>
      <c r="H875" s="12"/>
      <c r="I875" s="12"/>
      <c r="J875" s="17"/>
      <c r="K875" s="17"/>
      <c r="L875" s="11"/>
      <c r="M875" s="9"/>
      <c r="N875" s="9"/>
      <c r="O875" s="9"/>
    </row>
    <row r="876" spans="7:15" x14ac:dyDescent="0.2">
      <c r="G876" s="11"/>
      <c r="H876" s="12"/>
      <c r="I876" s="12"/>
      <c r="J876" s="17"/>
      <c r="K876" s="17"/>
      <c r="L876" s="11"/>
      <c r="M876" s="9"/>
      <c r="N876" s="9"/>
      <c r="O876" s="9"/>
    </row>
    <row r="877" spans="7:15" x14ac:dyDescent="0.2">
      <c r="G877" s="11"/>
      <c r="H877" s="12"/>
      <c r="I877" s="12"/>
      <c r="J877" s="17"/>
      <c r="K877" s="17"/>
      <c r="L877" s="11"/>
      <c r="M877" s="9"/>
      <c r="N877" s="9"/>
      <c r="O877" s="9"/>
    </row>
    <row r="878" spans="7:15" x14ac:dyDescent="0.2">
      <c r="G878" s="11"/>
      <c r="H878" s="12"/>
      <c r="I878" s="12"/>
      <c r="J878" s="17"/>
      <c r="K878" s="17"/>
      <c r="L878" s="11"/>
      <c r="M878" s="9"/>
      <c r="N878" s="9"/>
      <c r="O878" s="9"/>
    </row>
    <row r="879" spans="7:15" x14ac:dyDescent="0.2">
      <c r="G879" s="11"/>
      <c r="H879" s="12"/>
      <c r="I879" s="12"/>
      <c r="J879" s="17"/>
      <c r="K879" s="17"/>
      <c r="L879" s="11"/>
      <c r="M879" s="9"/>
      <c r="N879" s="9"/>
      <c r="O879" s="9"/>
    </row>
    <row r="880" spans="7:15" x14ac:dyDescent="0.2">
      <c r="G880" s="11"/>
      <c r="H880" s="12"/>
      <c r="I880" s="12"/>
      <c r="J880" s="17"/>
      <c r="K880" s="17"/>
      <c r="L880" s="11"/>
      <c r="M880" s="9"/>
      <c r="N880" s="9"/>
      <c r="O880" s="9"/>
    </row>
    <row r="881" spans="7:15" x14ac:dyDescent="0.2">
      <c r="G881" s="11"/>
      <c r="H881" s="12"/>
      <c r="I881" s="12"/>
      <c r="J881" s="17"/>
      <c r="K881" s="17"/>
      <c r="L881" s="11"/>
      <c r="M881" s="9"/>
      <c r="N881" s="9"/>
      <c r="O881" s="9"/>
    </row>
    <row r="882" spans="7:15" x14ac:dyDescent="0.2">
      <c r="G882" s="11"/>
      <c r="H882" s="12"/>
      <c r="I882" s="12"/>
      <c r="J882" s="17"/>
      <c r="K882" s="17"/>
      <c r="L882" s="11"/>
      <c r="M882" s="9"/>
      <c r="N882" s="9"/>
      <c r="O882" s="9"/>
    </row>
    <row r="883" spans="7:15" x14ac:dyDescent="0.2">
      <c r="G883" s="11"/>
      <c r="H883" s="12"/>
      <c r="I883" s="12"/>
      <c r="J883" s="17"/>
      <c r="K883" s="17"/>
      <c r="L883" s="11"/>
      <c r="M883" s="9"/>
      <c r="N883" s="9"/>
      <c r="O883" s="9"/>
    </row>
    <row r="884" spans="7:15" x14ac:dyDescent="0.2">
      <c r="G884" s="11"/>
      <c r="H884" s="12"/>
      <c r="I884" s="12"/>
      <c r="J884" s="17"/>
      <c r="K884" s="17"/>
      <c r="L884" s="11"/>
      <c r="M884" s="9"/>
      <c r="N884" s="9"/>
      <c r="O884" s="9"/>
    </row>
    <row r="885" spans="7:15" x14ac:dyDescent="0.2">
      <c r="G885" s="11"/>
      <c r="H885" s="12"/>
      <c r="I885" s="12"/>
      <c r="J885" s="17"/>
      <c r="K885" s="17"/>
      <c r="L885" s="11"/>
      <c r="M885" s="9"/>
      <c r="N885" s="9"/>
      <c r="O885" s="9"/>
    </row>
    <row r="886" spans="7:15" x14ac:dyDescent="0.2">
      <c r="G886" s="11"/>
      <c r="H886" s="12"/>
      <c r="I886" s="12"/>
      <c r="J886" s="17"/>
      <c r="K886" s="17"/>
      <c r="L886" s="11"/>
      <c r="M886" s="9"/>
      <c r="N886" s="9"/>
      <c r="O886" s="9"/>
    </row>
    <row r="887" spans="7:15" x14ac:dyDescent="0.2">
      <c r="G887" s="11"/>
      <c r="H887" s="12"/>
      <c r="I887" s="12"/>
      <c r="J887" s="17"/>
      <c r="K887" s="17"/>
      <c r="L887" s="11"/>
      <c r="M887" s="9"/>
      <c r="N887" s="9"/>
      <c r="O887" s="9"/>
    </row>
    <row r="888" spans="7:15" x14ac:dyDescent="0.2">
      <c r="G888" s="11"/>
      <c r="H888" s="12"/>
      <c r="I888" s="12"/>
      <c r="J888" s="17"/>
      <c r="K888" s="17"/>
      <c r="L888" s="11"/>
      <c r="M888" s="9"/>
      <c r="N888" s="9"/>
      <c r="O888" s="9"/>
    </row>
    <row r="889" spans="7:15" x14ac:dyDescent="0.2">
      <c r="G889" s="11"/>
      <c r="H889" s="12"/>
      <c r="I889" s="12"/>
      <c r="J889" s="17"/>
      <c r="K889" s="17"/>
      <c r="L889" s="11"/>
      <c r="M889" s="9"/>
      <c r="N889" s="9"/>
      <c r="O889" s="9"/>
    </row>
    <row r="890" spans="7:15" x14ac:dyDescent="0.2">
      <c r="G890" s="11"/>
      <c r="H890" s="12"/>
      <c r="I890" s="12"/>
      <c r="J890" s="17"/>
      <c r="K890" s="17"/>
      <c r="L890" s="11"/>
      <c r="M890" s="9"/>
      <c r="N890" s="9"/>
      <c r="O890" s="9"/>
    </row>
    <row r="891" spans="7:15" x14ac:dyDescent="0.2">
      <c r="G891" s="11"/>
      <c r="H891" s="12"/>
      <c r="I891" s="12"/>
      <c r="J891" s="17"/>
      <c r="K891" s="17"/>
      <c r="L891" s="11"/>
      <c r="M891" s="9"/>
      <c r="N891" s="9"/>
      <c r="O891" s="9"/>
    </row>
    <row r="892" spans="7:15" x14ac:dyDescent="0.2">
      <c r="G892" s="11"/>
      <c r="H892" s="12"/>
      <c r="I892" s="12"/>
      <c r="J892" s="17"/>
      <c r="K892" s="17"/>
      <c r="L892" s="11"/>
      <c r="M892" s="9"/>
      <c r="N892" s="9"/>
      <c r="O892" s="9"/>
    </row>
    <row r="893" spans="7:15" x14ac:dyDescent="0.2">
      <c r="G893" s="11"/>
      <c r="H893" s="12"/>
      <c r="I893" s="12"/>
      <c r="J893" s="17"/>
      <c r="K893" s="17"/>
      <c r="L893" s="11"/>
      <c r="M893" s="9"/>
      <c r="N893" s="9"/>
      <c r="O893" s="9"/>
    </row>
    <row r="894" spans="7:15" x14ac:dyDescent="0.2">
      <c r="G894" s="11"/>
      <c r="H894" s="12"/>
      <c r="I894" s="12"/>
      <c r="J894" s="17"/>
      <c r="K894" s="17"/>
      <c r="L894" s="11"/>
      <c r="M894" s="9"/>
      <c r="N894" s="9"/>
      <c r="O894" s="9"/>
    </row>
    <row r="895" spans="7:15" x14ac:dyDescent="0.2">
      <c r="G895" s="11"/>
      <c r="H895" s="12"/>
      <c r="I895" s="12"/>
      <c r="J895" s="17"/>
      <c r="K895" s="17"/>
      <c r="L895" s="11"/>
      <c r="M895" s="9"/>
      <c r="N895" s="9"/>
      <c r="O895" s="9"/>
    </row>
    <row r="896" spans="7:15" x14ac:dyDescent="0.2">
      <c r="G896" s="11"/>
      <c r="H896" s="12"/>
      <c r="I896" s="12"/>
      <c r="J896" s="17"/>
      <c r="K896" s="17"/>
      <c r="L896" s="11"/>
      <c r="M896" s="9"/>
      <c r="N896" s="9"/>
      <c r="O896" s="9"/>
    </row>
    <row r="897" spans="7:15" x14ac:dyDescent="0.2">
      <c r="G897" s="11"/>
      <c r="H897" s="12"/>
      <c r="I897" s="12"/>
      <c r="J897" s="17"/>
      <c r="K897" s="17"/>
      <c r="L897" s="11"/>
      <c r="M897" s="9"/>
      <c r="N897" s="9"/>
      <c r="O897" s="9"/>
    </row>
    <row r="898" spans="7:15" x14ac:dyDescent="0.2">
      <c r="G898" s="11"/>
      <c r="H898" s="12"/>
      <c r="I898" s="12"/>
      <c r="J898" s="17"/>
      <c r="K898" s="17"/>
      <c r="L898" s="11"/>
      <c r="M898" s="9"/>
      <c r="N898" s="9"/>
      <c r="O898" s="9"/>
    </row>
    <row r="899" spans="7:15" x14ac:dyDescent="0.2">
      <c r="G899" s="11"/>
      <c r="H899" s="12"/>
      <c r="I899" s="12"/>
      <c r="J899" s="17"/>
      <c r="K899" s="17"/>
      <c r="L899" s="11"/>
      <c r="M899" s="9"/>
      <c r="N899" s="9"/>
      <c r="O899" s="9"/>
    </row>
    <row r="900" spans="7:15" x14ac:dyDescent="0.2">
      <c r="G900" s="11"/>
      <c r="H900" s="12"/>
      <c r="I900" s="12"/>
      <c r="J900" s="17"/>
      <c r="K900" s="17"/>
      <c r="L900" s="11"/>
      <c r="M900" s="9"/>
      <c r="N900" s="9"/>
      <c r="O900" s="9"/>
    </row>
    <row r="901" spans="7:15" x14ac:dyDescent="0.2">
      <c r="G901" s="11"/>
      <c r="H901" s="12"/>
      <c r="I901" s="12"/>
      <c r="J901" s="17"/>
      <c r="K901" s="17"/>
      <c r="L901" s="11"/>
      <c r="M901" s="9"/>
      <c r="N901" s="9"/>
      <c r="O901" s="9"/>
    </row>
    <row r="902" spans="7:15" x14ac:dyDescent="0.2">
      <c r="G902" s="11"/>
      <c r="H902" s="12"/>
      <c r="I902" s="12"/>
      <c r="J902" s="17"/>
      <c r="K902" s="17"/>
      <c r="L902" s="11"/>
      <c r="M902" s="9"/>
      <c r="N902" s="9"/>
      <c r="O902" s="9"/>
    </row>
    <row r="903" spans="7:15" x14ac:dyDescent="0.2">
      <c r="G903" s="11"/>
      <c r="H903" s="12"/>
      <c r="I903" s="12"/>
      <c r="J903" s="17"/>
      <c r="K903" s="17"/>
      <c r="L903" s="11"/>
      <c r="M903" s="9"/>
      <c r="N903" s="9"/>
      <c r="O903" s="9"/>
    </row>
    <row r="904" spans="7:15" x14ac:dyDescent="0.2">
      <c r="G904" s="11"/>
      <c r="H904" s="12"/>
      <c r="I904" s="12"/>
      <c r="J904" s="17"/>
      <c r="K904" s="17"/>
      <c r="L904" s="11"/>
      <c r="M904" s="9"/>
      <c r="N904" s="9"/>
      <c r="O904" s="9"/>
    </row>
    <row r="905" spans="7:15" x14ac:dyDescent="0.2">
      <c r="G905" s="11"/>
      <c r="H905" s="12"/>
      <c r="I905" s="12"/>
      <c r="J905" s="17"/>
      <c r="K905" s="17"/>
      <c r="L905" s="11"/>
      <c r="M905" s="9"/>
      <c r="N905" s="9"/>
      <c r="O905" s="9"/>
    </row>
    <row r="906" spans="7:15" x14ac:dyDescent="0.2">
      <c r="G906" s="11"/>
      <c r="H906" s="12"/>
      <c r="I906" s="12"/>
      <c r="J906" s="17"/>
      <c r="K906" s="17"/>
      <c r="L906" s="11"/>
      <c r="M906" s="9"/>
      <c r="N906" s="9"/>
      <c r="O906" s="9"/>
    </row>
    <row r="907" spans="7:15" x14ac:dyDescent="0.2">
      <c r="G907" s="11"/>
      <c r="H907" s="12"/>
      <c r="I907" s="12"/>
      <c r="J907" s="17"/>
      <c r="K907" s="17"/>
      <c r="L907" s="11"/>
      <c r="M907" s="9"/>
      <c r="N907" s="9"/>
      <c r="O907" s="9"/>
    </row>
    <row r="908" spans="7:15" x14ac:dyDescent="0.2">
      <c r="G908" s="11"/>
      <c r="H908" s="12"/>
      <c r="I908" s="12"/>
      <c r="J908" s="17"/>
      <c r="K908" s="17"/>
      <c r="L908" s="11"/>
      <c r="M908" s="9"/>
      <c r="N908" s="9"/>
      <c r="O908" s="9"/>
    </row>
    <row r="909" spans="7:15" x14ac:dyDescent="0.2">
      <c r="G909" s="11"/>
      <c r="H909" s="12"/>
      <c r="I909" s="12"/>
      <c r="J909" s="17"/>
      <c r="K909" s="17"/>
      <c r="L909" s="11"/>
      <c r="M909" s="9"/>
      <c r="N909" s="9"/>
      <c r="O909" s="9"/>
    </row>
    <row r="910" spans="7:15" x14ac:dyDescent="0.2">
      <c r="G910" s="11"/>
      <c r="H910" s="12"/>
      <c r="I910" s="12"/>
      <c r="J910" s="17"/>
      <c r="K910" s="17"/>
      <c r="L910" s="11"/>
      <c r="M910" s="9"/>
      <c r="N910" s="9"/>
      <c r="O910" s="9"/>
    </row>
    <row r="911" spans="7:15" x14ac:dyDescent="0.2">
      <c r="G911" s="11"/>
      <c r="H911" s="12"/>
      <c r="I911" s="12"/>
      <c r="J911" s="17"/>
      <c r="K911" s="17"/>
      <c r="L911" s="11"/>
      <c r="M911" s="9"/>
      <c r="N911" s="9"/>
      <c r="O911" s="9"/>
    </row>
    <row r="912" spans="7:15" x14ac:dyDescent="0.2">
      <c r="G912" s="11"/>
      <c r="H912" s="12"/>
      <c r="I912" s="12"/>
      <c r="J912" s="17"/>
      <c r="K912" s="17"/>
      <c r="L912" s="11"/>
      <c r="M912" s="9"/>
      <c r="N912" s="9"/>
      <c r="O912" s="9"/>
    </row>
    <row r="913" spans="7:15" x14ac:dyDescent="0.2">
      <c r="G913" s="11"/>
      <c r="H913" s="12"/>
      <c r="I913" s="12"/>
      <c r="J913" s="17"/>
      <c r="K913" s="17"/>
      <c r="L913" s="11"/>
      <c r="M913" s="9"/>
      <c r="N913" s="9"/>
      <c r="O913" s="9"/>
    </row>
    <row r="914" spans="7:15" x14ac:dyDescent="0.2">
      <c r="G914" s="11"/>
      <c r="H914" s="12"/>
      <c r="I914" s="12"/>
      <c r="J914" s="17"/>
      <c r="K914" s="17"/>
      <c r="L914" s="11"/>
      <c r="M914" s="9"/>
      <c r="N914" s="9"/>
      <c r="O914" s="9"/>
    </row>
    <row r="915" spans="7:15" x14ac:dyDescent="0.2">
      <c r="G915" s="11"/>
      <c r="H915" s="12"/>
      <c r="I915" s="12"/>
      <c r="J915" s="17"/>
      <c r="K915" s="17"/>
      <c r="L915" s="11"/>
      <c r="M915" s="9"/>
      <c r="N915" s="9"/>
      <c r="O915" s="9"/>
    </row>
    <row r="916" spans="7:15" x14ac:dyDescent="0.2">
      <c r="G916" s="11"/>
      <c r="H916" s="12"/>
      <c r="I916" s="12"/>
      <c r="J916" s="17"/>
      <c r="K916" s="17"/>
      <c r="L916" s="11"/>
      <c r="M916" s="9"/>
      <c r="N916" s="9"/>
      <c r="O916" s="9"/>
    </row>
    <row r="917" spans="7:15" x14ac:dyDescent="0.2">
      <c r="G917" s="11"/>
      <c r="H917" s="12"/>
      <c r="I917" s="12"/>
      <c r="J917" s="17"/>
      <c r="K917" s="17"/>
      <c r="L917" s="11"/>
      <c r="M917" s="9"/>
      <c r="N917" s="9"/>
      <c r="O917" s="9"/>
    </row>
    <row r="918" spans="7:15" x14ac:dyDescent="0.2">
      <c r="G918" s="11"/>
      <c r="H918" s="12"/>
      <c r="I918" s="12"/>
      <c r="J918" s="17"/>
      <c r="K918" s="17"/>
      <c r="L918" s="11"/>
      <c r="M918" s="9"/>
      <c r="N918" s="9"/>
      <c r="O918" s="9"/>
    </row>
    <row r="919" spans="7:15" x14ac:dyDescent="0.2">
      <c r="G919" s="11"/>
      <c r="H919" s="12"/>
      <c r="I919" s="12"/>
      <c r="J919" s="17"/>
      <c r="K919" s="17"/>
      <c r="L919" s="11"/>
      <c r="M919" s="9"/>
      <c r="N919" s="9"/>
      <c r="O919" s="9"/>
    </row>
    <row r="920" spans="7:15" x14ac:dyDescent="0.2">
      <c r="G920" s="11"/>
      <c r="H920" s="12"/>
      <c r="I920" s="12"/>
      <c r="J920" s="17"/>
      <c r="K920" s="17"/>
      <c r="L920" s="11"/>
      <c r="M920" s="9"/>
      <c r="N920" s="9"/>
      <c r="O920" s="9"/>
    </row>
    <row r="921" spans="7:15" x14ac:dyDescent="0.2">
      <c r="G921" s="11"/>
      <c r="H921" s="12"/>
      <c r="I921" s="12"/>
      <c r="J921" s="17"/>
      <c r="K921" s="17"/>
      <c r="L921" s="11"/>
      <c r="M921" s="9"/>
      <c r="N921" s="9"/>
      <c r="O921" s="9"/>
    </row>
    <row r="922" spans="7:15" x14ac:dyDescent="0.2">
      <c r="G922" s="11"/>
      <c r="H922" s="12"/>
      <c r="I922" s="12"/>
      <c r="J922" s="17"/>
      <c r="K922" s="17"/>
      <c r="L922" s="11"/>
      <c r="M922" s="9"/>
      <c r="N922" s="9"/>
      <c r="O922" s="9"/>
    </row>
    <row r="923" spans="7:15" x14ac:dyDescent="0.2">
      <c r="G923" s="11"/>
      <c r="H923" s="12"/>
      <c r="I923" s="12"/>
      <c r="J923" s="17"/>
      <c r="K923" s="17"/>
      <c r="L923" s="11"/>
      <c r="M923" s="9"/>
      <c r="N923" s="9"/>
      <c r="O923" s="9"/>
    </row>
    <row r="924" spans="7:15" x14ac:dyDescent="0.2">
      <c r="G924" s="11"/>
      <c r="H924" s="12"/>
      <c r="I924" s="12"/>
      <c r="J924" s="17"/>
      <c r="K924" s="17"/>
      <c r="L924" s="11"/>
      <c r="M924" s="9"/>
      <c r="N924" s="9"/>
      <c r="O924" s="9"/>
    </row>
    <row r="925" spans="7:15" x14ac:dyDescent="0.2">
      <c r="G925" s="11"/>
      <c r="H925" s="12"/>
      <c r="I925" s="12"/>
      <c r="J925" s="17"/>
      <c r="K925" s="17"/>
      <c r="L925" s="11"/>
      <c r="M925" s="9"/>
      <c r="N925" s="9"/>
      <c r="O925" s="9"/>
    </row>
    <row r="926" spans="7:15" x14ac:dyDescent="0.2">
      <c r="G926" s="11"/>
      <c r="H926" s="12"/>
      <c r="I926" s="12"/>
      <c r="J926" s="17"/>
      <c r="K926" s="17"/>
      <c r="L926" s="11"/>
      <c r="M926" s="9"/>
      <c r="N926" s="9"/>
      <c r="O926" s="9"/>
    </row>
    <row r="927" spans="7:15" x14ac:dyDescent="0.2">
      <c r="G927" s="11"/>
      <c r="H927" s="12"/>
      <c r="I927" s="12"/>
      <c r="J927" s="17"/>
      <c r="K927" s="17"/>
      <c r="L927" s="11"/>
      <c r="M927" s="9"/>
      <c r="N927" s="9"/>
      <c r="O927" s="9"/>
    </row>
    <row r="928" spans="7:15" x14ac:dyDescent="0.2">
      <c r="G928" s="11"/>
      <c r="H928" s="12"/>
      <c r="I928" s="12"/>
      <c r="J928" s="17"/>
      <c r="K928" s="17"/>
      <c r="L928" s="11"/>
      <c r="M928" s="9"/>
      <c r="N928" s="9"/>
      <c r="O928" s="9"/>
    </row>
    <row r="929" spans="7:15" x14ac:dyDescent="0.2">
      <c r="G929" s="11"/>
      <c r="H929" s="12"/>
      <c r="I929" s="12"/>
      <c r="J929" s="17"/>
      <c r="K929" s="17"/>
      <c r="L929" s="11"/>
      <c r="M929" s="9"/>
      <c r="N929" s="9"/>
      <c r="O929" s="9"/>
    </row>
    <row r="930" spans="7:15" x14ac:dyDescent="0.2">
      <c r="G930" s="11"/>
      <c r="H930" s="12"/>
      <c r="I930" s="12"/>
      <c r="J930" s="17"/>
      <c r="K930" s="17"/>
      <c r="L930" s="11"/>
      <c r="M930" s="9"/>
      <c r="N930" s="9"/>
      <c r="O930" s="9"/>
    </row>
    <row r="931" spans="7:15" x14ac:dyDescent="0.2">
      <c r="G931" s="11"/>
      <c r="H931" s="12"/>
      <c r="I931" s="12"/>
      <c r="J931" s="17"/>
      <c r="K931" s="17"/>
      <c r="L931" s="11"/>
      <c r="M931" s="9"/>
      <c r="N931" s="9"/>
      <c r="O931" s="9"/>
    </row>
    <row r="932" spans="7:15" x14ac:dyDescent="0.2">
      <c r="G932" s="11"/>
      <c r="H932" s="12"/>
      <c r="I932" s="12"/>
      <c r="J932" s="17"/>
      <c r="K932" s="17"/>
      <c r="L932" s="11"/>
      <c r="M932" s="9"/>
      <c r="N932" s="9"/>
      <c r="O932" s="9"/>
    </row>
    <row r="933" spans="7:15" x14ac:dyDescent="0.2">
      <c r="G933" s="11"/>
      <c r="H933" s="12"/>
      <c r="I933" s="12"/>
      <c r="J933" s="17"/>
      <c r="K933" s="17"/>
      <c r="L933" s="11"/>
      <c r="M933" s="9"/>
      <c r="N933" s="9"/>
      <c r="O933" s="9"/>
    </row>
    <row r="934" spans="7:15" x14ac:dyDescent="0.2">
      <c r="G934" s="11"/>
      <c r="H934" s="12"/>
      <c r="I934" s="12"/>
      <c r="J934" s="17"/>
      <c r="K934" s="17"/>
      <c r="L934" s="11"/>
      <c r="M934" s="9"/>
      <c r="N934" s="9"/>
      <c r="O934" s="9"/>
    </row>
    <row r="935" spans="7:15" x14ac:dyDescent="0.2">
      <c r="G935" s="11"/>
      <c r="H935" s="12"/>
      <c r="I935" s="12"/>
      <c r="J935" s="17"/>
      <c r="K935" s="17"/>
      <c r="L935" s="11"/>
      <c r="M935" s="9"/>
      <c r="N935" s="9"/>
      <c r="O935" s="9"/>
    </row>
    <row r="936" spans="7:15" x14ac:dyDescent="0.2">
      <c r="G936" s="11"/>
      <c r="H936" s="12"/>
      <c r="I936" s="12"/>
      <c r="J936" s="17"/>
      <c r="K936" s="17"/>
      <c r="L936" s="11"/>
      <c r="M936" s="9"/>
      <c r="N936" s="9"/>
      <c r="O936" s="9"/>
    </row>
    <row r="937" spans="7:15" x14ac:dyDescent="0.2">
      <c r="G937" s="11"/>
      <c r="H937" s="12"/>
      <c r="I937" s="12"/>
      <c r="J937" s="17"/>
      <c r="K937" s="17"/>
      <c r="L937" s="11"/>
      <c r="M937" s="9"/>
      <c r="N937" s="9"/>
      <c r="O937" s="9"/>
    </row>
    <row r="938" spans="7:15" x14ac:dyDescent="0.2">
      <c r="G938" s="11"/>
      <c r="H938" s="12"/>
      <c r="I938" s="12"/>
      <c r="J938" s="17"/>
      <c r="K938" s="17"/>
      <c r="L938" s="11"/>
      <c r="M938" s="9"/>
      <c r="N938" s="9"/>
      <c r="O938" s="9"/>
    </row>
    <row r="939" spans="7:15" x14ac:dyDescent="0.2">
      <c r="G939" s="11"/>
      <c r="H939" s="12"/>
      <c r="I939" s="12"/>
      <c r="J939" s="17"/>
      <c r="K939" s="17"/>
      <c r="L939" s="11"/>
      <c r="M939" s="9"/>
      <c r="N939" s="9"/>
      <c r="O939" s="9"/>
    </row>
    <row r="940" spans="7:15" x14ac:dyDescent="0.2">
      <c r="G940" s="11"/>
      <c r="H940" s="12"/>
      <c r="I940" s="12"/>
      <c r="J940" s="17"/>
      <c r="K940" s="17"/>
      <c r="L940" s="11"/>
      <c r="M940" s="9"/>
      <c r="N940" s="9"/>
      <c r="O940" s="9"/>
    </row>
    <row r="941" spans="7:15" x14ac:dyDescent="0.2">
      <c r="G941" s="11"/>
      <c r="H941" s="12"/>
      <c r="I941" s="12"/>
      <c r="J941" s="17"/>
      <c r="K941" s="17"/>
      <c r="L941" s="11"/>
      <c r="M941" s="9"/>
      <c r="N941" s="9"/>
      <c r="O941" s="9"/>
    </row>
    <row r="942" spans="7:15" x14ac:dyDescent="0.2">
      <c r="G942" s="11"/>
      <c r="H942" s="12"/>
      <c r="I942" s="12"/>
      <c r="J942" s="17"/>
      <c r="K942" s="17"/>
      <c r="L942" s="11"/>
      <c r="M942" s="9"/>
      <c r="N942" s="9"/>
      <c r="O942" s="9"/>
    </row>
    <row r="943" spans="7:15" x14ac:dyDescent="0.2">
      <c r="G943" s="11"/>
      <c r="H943" s="12"/>
      <c r="I943" s="12"/>
      <c r="J943" s="17"/>
      <c r="K943" s="17"/>
      <c r="L943" s="11"/>
      <c r="M943" s="9"/>
      <c r="N943" s="9"/>
      <c r="O943" s="9"/>
    </row>
    <row r="944" spans="7:15" x14ac:dyDescent="0.2">
      <c r="G944" s="11"/>
      <c r="H944" s="12"/>
      <c r="I944" s="12"/>
      <c r="J944" s="17"/>
      <c r="K944" s="17"/>
      <c r="L944" s="11"/>
      <c r="M944" s="9"/>
      <c r="N944" s="9"/>
      <c r="O944" s="9"/>
    </row>
    <row r="945" spans="7:15" x14ac:dyDescent="0.2">
      <c r="G945" s="11"/>
      <c r="H945" s="12"/>
      <c r="I945" s="12"/>
      <c r="J945" s="17"/>
      <c r="K945" s="17"/>
      <c r="L945" s="11"/>
      <c r="M945" s="9"/>
      <c r="N945" s="9"/>
      <c r="O945" s="9"/>
    </row>
    <row r="946" spans="7:15" x14ac:dyDescent="0.2">
      <c r="G946" s="11"/>
      <c r="H946" s="12"/>
      <c r="I946" s="12"/>
      <c r="J946" s="17"/>
      <c r="K946" s="17"/>
      <c r="L946" s="11"/>
      <c r="M946" s="9"/>
      <c r="N946" s="9"/>
      <c r="O946" s="9"/>
    </row>
    <row r="947" spans="7:15" x14ac:dyDescent="0.2">
      <c r="G947" s="11"/>
      <c r="H947" s="12"/>
      <c r="I947" s="12"/>
      <c r="J947" s="17"/>
      <c r="K947" s="17"/>
      <c r="L947" s="11"/>
      <c r="M947" s="9"/>
      <c r="N947" s="9"/>
      <c r="O947" s="9"/>
    </row>
    <row r="948" spans="7:15" x14ac:dyDescent="0.2">
      <c r="G948" s="11"/>
      <c r="H948" s="12"/>
      <c r="I948" s="12"/>
      <c r="J948" s="17"/>
      <c r="K948" s="17"/>
      <c r="L948" s="11"/>
      <c r="M948" s="9"/>
      <c r="N948" s="9"/>
      <c r="O948" s="9"/>
    </row>
    <row r="949" spans="7:15" x14ac:dyDescent="0.2">
      <c r="G949" s="11"/>
      <c r="H949" s="12"/>
      <c r="I949" s="12"/>
      <c r="J949" s="17"/>
      <c r="K949" s="17"/>
      <c r="L949" s="11"/>
      <c r="M949" s="9"/>
      <c r="N949" s="9"/>
      <c r="O949" s="9"/>
    </row>
    <row r="950" spans="7:15" x14ac:dyDescent="0.2">
      <c r="G950" s="11"/>
      <c r="H950" s="12"/>
      <c r="I950" s="12"/>
      <c r="J950" s="17"/>
      <c r="K950" s="17"/>
      <c r="L950" s="11"/>
      <c r="M950" s="9"/>
      <c r="N950" s="9"/>
      <c r="O950" s="9"/>
    </row>
    <row r="951" spans="7:15" x14ac:dyDescent="0.2">
      <c r="G951" s="11"/>
      <c r="H951" s="12"/>
      <c r="I951" s="12"/>
      <c r="J951" s="17"/>
      <c r="K951" s="17"/>
      <c r="L951" s="11"/>
      <c r="M951" s="9"/>
      <c r="N951" s="9"/>
      <c r="O951" s="9"/>
    </row>
    <row r="952" spans="7:15" x14ac:dyDescent="0.2">
      <c r="G952" s="11"/>
      <c r="H952" s="12"/>
      <c r="I952" s="12"/>
      <c r="J952" s="17"/>
      <c r="K952" s="17"/>
      <c r="L952" s="11"/>
      <c r="M952" s="9"/>
      <c r="N952" s="9"/>
      <c r="O952" s="9"/>
    </row>
    <row r="953" spans="7:15" x14ac:dyDescent="0.2">
      <c r="G953" s="11"/>
      <c r="H953" s="12"/>
      <c r="I953" s="12"/>
      <c r="J953" s="17"/>
      <c r="K953" s="17"/>
      <c r="L953" s="11"/>
      <c r="M953" s="9"/>
      <c r="N953" s="9"/>
      <c r="O953" s="9"/>
    </row>
    <row r="954" spans="7:15" x14ac:dyDescent="0.2">
      <c r="G954" s="11"/>
      <c r="H954" s="12"/>
      <c r="I954" s="12"/>
      <c r="J954" s="17"/>
      <c r="K954" s="17"/>
      <c r="L954" s="11"/>
      <c r="M954" s="9"/>
      <c r="N954" s="9"/>
      <c r="O954" s="9"/>
    </row>
    <row r="955" spans="7:15" x14ac:dyDescent="0.2">
      <c r="G955" s="11"/>
      <c r="H955" s="12"/>
      <c r="I955" s="12"/>
      <c r="J955" s="17"/>
      <c r="K955" s="17"/>
      <c r="L955" s="11"/>
      <c r="M955" s="9"/>
      <c r="N955" s="9"/>
      <c r="O955" s="9"/>
    </row>
    <row r="956" spans="7:15" x14ac:dyDescent="0.2">
      <c r="G956" s="11"/>
      <c r="H956" s="12"/>
      <c r="I956" s="12"/>
      <c r="J956" s="17"/>
      <c r="K956" s="17"/>
      <c r="L956" s="11"/>
      <c r="M956" s="9"/>
      <c r="N956" s="9"/>
      <c r="O956" s="9"/>
    </row>
    <row r="957" spans="7:15" x14ac:dyDescent="0.2">
      <c r="G957" s="11"/>
      <c r="H957" s="12"/>
      <c r="I957" s="12"/>
      <c r="J957" s="17"/>
      <c r="K957" s="17"/>
      <c r="L957" s="11"/>
      <c r="M957" s="9"/>
      <c r="N957" s="9"/>
      <c r="O957" s="9"/>
    </row>
    <row r="958" spans="7:15" x14ac:dyDescent="0.2">
      <c r="G958" s="11"/>
      <c r="H958" s="12"/>
      <c r="I958" s="12"/>
      <c r="J958" s="17"/>
      <c r="K958" s="17"/>
      <c r="L958" s="11"/>
      <c r="M958" s="9"/>
      <c r="N958" s="9"/>
      <c r="O958" s="9"/>
    </row>
    <row r="959" spans="7:15" x14ac:dyDescent="0.2">
      <c r="G959" s="11"/>
      <c r="H959" s="12"/>
      <c r="I959" s="12"/>
      <c r="J959" s="17"/>
      <c r="K959" s="17"/>
      <c r="L959" s="11"/>
      <c r="M959" s="9"/>
      <c r="N959" s="9"/>
      <c r="O959" s="9"/>
    </row>
    <row r="960" spans="7:15" x14ac:dyDescent="0.2">
      <c r="G960" s="11"/>
      <c r="H960" s="12"/>
      <c r="I960" s="12"/>
      <c r="J960" s="17"/>
      <c r="K960" s="17"/>
      <c r="L960" s="11"/>
      <c r="M960" s="9"/>
      <c r="N960" s="9"/>
      <c r="O960" s="9"/>
    </row>
    <row r="961" spans="7:15" x14ac:dyDescent="0.2">
      <c r="G961" s="11"/>
      <c r="H961" s="12"/>
      <c r="I961" s="12"/>
      <c r="J961" s="17"/>
      <c r="K961" s="17"/>
      <c r="L961" s="11"/>
      <c r="M961" s="9"/>
      <c r="N961" s="9"/>
      <c r="O961" s="9"/>
    </row>
    <row r="962" spans="7:15" x14ac:dyDescent="0.2">
      <c r="G962" s="11"/>
      <c r="H962" s="12"/>
      <c r="I962" s="12"/>
      <c r="J962" s="17"/>
      <c r="K962" s="17"/>
      <c r="L962" s="11"/>
      <c r="M962" s="9"/>
      <c r="N962" s="9"/>
      <c r="O962" s="9"/>
    </row>
    <row r="963" spans="7:15" x14ac:dyDescent="0.2">
      <c r="G963" s="11"/>
      <c r="H963" s="12"/>
      <c r="I963" s="12"/>
      <c r="J963" s="17"/>
      <c r="K963" s="17"/>
      <c r="L963" s="11"/>
      <c r="M963" s="9"/>
      <c r="N963" s="9"/>
      <c r="O963" s="9"/>
    </row>
    <row r="964" spans="7:15" x14ac:dyDescent="0.2">
      <c r="G964" s="11"/>
      <c r="H964" s="12"/>
      <c r="I964" s="12"/>
      <c r="J964" s="17"/>
      <c r="K964" s="17"/>
      <c r="L964" s="11"/>
      <c r="M964" s="9"/>
      <c r="N964" s="9"/>
      <c r="O964" s="9"/>
    </row>
    <row r="965" spans="7:15" x14ac:dyDescent="0.2">
      <c r="G965" s="11"/>
      <c r="H965" s="12"/>
      <c r="I965" s="12"/>
      <c r="J965" s="17"/>
      <c r="K965" s="17"/>
      <c r="L965" s="11"/>
      <c r="M965" s="9"/>
      <c r="N965" s="9"/>
      <c r="O965" s="9"/>
    </row>
    <row r="966" spans="7:15" x14ac:dyDescent="0.2">
      <c r="G966" s="11"/>
      <c r="H966" s="12"/>
      <c r="I966" s="12"/>
      <c r="J966" s="17"/>
      <c r="K966" s="17"/>
      <c r="L966" s="11"/>
      <c r="M966" s="9"/>
      <c r="N966" s="9"/>
      <c r="O966" s="9"/>
    </row>
    <row r="967" spans="7:15" x14ac:dyDescent="0.2">
      <c r="G967" s="11"/>
      <c r="H967" s="12"/>
      <c r="I967" s="12"/>
      <c r="J967" s="17"/>
      <c r="K967" s="17"/>
      <c r="L967" s="11"/>
      <c r="M967" s="9"/>
      <c r="N967" s="9"/>
      <c r="O967" s="9"/>
    </row>
    <row r="968" spans="7:15" x14ac:dyDescent="0.2">
      <c r="G968" s="11"/>
      <c r="H968" s="12"/>
      <c r="I968" s="12"/>
      <c r="J968" s="17"/>
      <c r="K968" s="17"/>
      <c r="L968" s="11"/>
      <c r="M968" s="9"/>
      <c r="N968" s="9"/>
      <c r="O968" s="9"/>
    </row>
    <row r="969" spans="7:15" x14ac:dyDescent="0.2">
      <c r="G969" s="11"/>
      <c r="H969" s="12"/>
      <c r="I969" s="12"/>
      <c r="J969" s="17"/>
      <c r="K969" s="17"/>
      <c r="L969" s="11"/>
      <c r="M969" s="9"/>
      <c r="N969" s="9"/>
      <c r="O969" s="9"/>
    </row>
    <row r="970" spans="7:15" x14ac:dyDescent="0.2">
      <c r="G970" s="11"/>
      <c r="H970" s="12"/>
      <c r="I970" s="12"/>
      <c r="J970" s="17"/>
      <c r="K970" s="17"/>
      <c r="L970" s="11"/>
      <c r="M970" s="9"/>
      <c r="N970" s="9"/>
      <c r="O970" s="9"/>
    </row>
    <row r="971" spans="7:15" x14ac:dyDescent="0.2">
      <c r="G971" s="11"/>
      <c r="H971" s="12"/>
      <c r="I971" s="12"/>
      <c r="J971" s="17"/>
      <c r="K971" s="17"/>
      <c r="L971" s="11"/>
      <c r="M971" s="9"/>
      <c r="N971" s="9"/>
      <c r="O971" s="9"/>
    </row>
    <row r="972" spans="7:15" x14ac:dyDescent="0.2">
      <c r="G972" s="11"/>
      <c r="H972" s="12"/>
      <c r="I972" s="12"/>
      <c r="J972" s="17"/>
      <c r="K972" s="17"/>
      <c r="L972" s="11"/>
      <c r="M972" s="9"/>
      <c r="N972" s="9"/>
      <c r="O972" s="9"/>
    </row>
    <row r="973" spans="7:15" x14ac:dyDescent="0.2">
      <c r="G973" s="11"/>
      <c r="H973" s="12"/>
      <c r="I973" s="12"/>
      <c r="J973" s="17"/>
      <c r="K973" s="17"/>
      <c r="L973" s="11"/>
      <c r="M973" s="9"/>
      <c r="N973" s="9"/>
      <c r="O973" s="9"/>
    </row>
    <row r="974" spans="7:15" x14ac:dyDescent="0.2">
      <c r="G974" s="11"/>
      <c r="H974" s="12"/>
      <c r="I974" s="12"/>
      <c r="J974" s="17"/>
      <c r="K974" s="17"/>
      <c r="L974" s="11"/>
      <c r="M974" s="9"/>
      <c r="N974" s="9"/>
      <c r="O974" s="9"/>
    </row>
    <row r="975" spans="7:15" x14ac:dyDescent="0.2">
      <c r="G975" s="11"/>
      <c r="H975" s="12"/>
      <c r="I975" s="12"/>
      <c r="J975" s="17"/>
      <c r="K975" s="17"/>
      <c r="L975" s="11"/>
      <c r="M975" s="9"/>
      <c r="N975" s="9"/>
      <c r="O975" s="9"/>
    </row>
    <row r="976" spans="7:15" x14ac:dyDescent="0.2">
      <c r="G976" s="11"/>
      <c r="H976" s="12"/>
      <c r="I976" s="12"/>
      <c r="J976" s="17"/>
      <c r="K976" s="17"/>
      <c r="L976" s="11"/>
      <c r="M976" s="9"/>
      <c r="N976" s="9"/>
      <c r="O976" s="9"/>
    </row>
    <row r="977" spans="7:15" x14ac:dyDescent="0.2">
      <c r="G977" s="11"/>
      <c r="H977" s="12"/>
      <c r="I977" s="12"/>
      <c r="J977" s="17"/>
      <c r="K977" s="17"/>
      <c r="L977" s="11"/>
      <c r="M977" s="9"/>
      <c r="N977" s="9"/>
      <c r="O977" s="9"/>
    </row>
    <row r="978" spans="7:15" x14ac:dyDescent="0.2">
      <c r="G978" s="11"/>
      <c r="H978" s="12"/>
      <c r="I978" s="12"/>
      <c r="J978" s="17"/>
      <c r="K978" s="17"/>
      <c r="L978" s="11"/>
      <c r="M978" s="9"/>
      <c r="N978" s="9"/>
      <c r="O978" s="9"/>
    </row>
    <row r="979" spans="7:15" x14ac:dyDescent="0.2">
      <c r="G979" s="11"/>
      <c r="H979" s="12"/>
      <c r="I979" s="12"/>
      <c r="J979" s="17"/>
      <c r="K979" s="17"/>
      <c r="L979" s="11"/>
      <c r="M979" s="9"/>
      <c r="N979" s="9"/>
      <c r="O979" s="9"/>
    </row>
    <row r="980" spans="7:15" x14ac:dyDescent="0.2">
      <c r="G980" s="11"/>
      <c r="H980" s="12"/>
      <c r="I980" s="12"/>
      <c r="J980" s="17"/>
      <c r="K980" s="17"/>
      <c r="L980" s="11"/>
      <c r="M980" s="9"/>
      <c r="N980" s="9"/>
      <c r="O980" s="9"/>
    </row>
    <row r="981" spans="7:15" x14ac:dyDescent="0.2">
      <c r="G981" s="11"/>
      <c r="H981" s="12"/>
      <c r="I981" s="12"/>
      <c r="J981" s="17"/>
      <c r="K981" s="17"/>
      <c r="L981" s="11"/>
      <c r="M981" s="9"/>
      <c r="N981" s="9"/>
      <c r="O981" s="9"/>
    </row>
    <row r="982" spans="7:15" x14ac:dyDescent="0.2">
      <c r="G982" s="11"/>
      <c r="H982" s="12"/>
      <c r="I982" s="12"/>
      <c r="J982" s="17"/>
      <c r="K982" s="17"/>
      <c r="L982" s="11"/>
      <c r="M982" s="9"/>
      <c r="N982" s="9"/>
      <c r="O982" s="9"/>
    </row>
    <row r="983" spans="7:15" x14ac:dyDescent="0.2">
      <c r="G983" s="11"/>
      <c r="H983" s="12"/>
      <c r="I983" s="12"/>
      <c r="J983" s="17"/>
      <c r="K983" s="17"/>
      <c r="L983" s="11"/>
      <c r="M983" s="9"/>
      <c r="N983" s="9"/>
      <c r="O983" s="9"/>
    </row>
    <row r="984" spans="7:15" x14ac:dyDescent="0.2">
      <c r="G984" s="11"/>
      <c r="H984" s="12"/>
      <c r="I984" s="12"/>
      <c r="J984" s="17"/>
      <c r="K984" s="17"/>
      <c r="L984" s="11"/>
      <c r="M984" s="9"/>
      <c r="N984" s="9"/>
      <c r="O984" s="9"/>
    </row>
    <row r="985" spans="7:15" x14ac:dyDescent="0.2">
      <c r="G985" s="11"/>
      <c r="H985" s="12"/>
      <c r="I985" s="12"/>
      <c r="J985" s="17"/>
      <c r="K985" s="17"/>
      <c r="L985" s="11"/>
      <c r="M985" s="9"/>
      <c r="N985" s="9"/>
      <c r="O985" s="9"/>
    </row>
    <row r="986" spans="7:15" x14ac:dyDescent="0.2">
      <c r="G986" s="11"/>
      <c r="H986" s="12"/>
      <c r="I986" s="12"/>
      <c r="J986" s="17"/>
      <c r="K986" s="17"/>
      <c r="L986" s="11"/>
      <c r="M986" s="9"/>
      <c r="N986" s="9"/>
      <c r="O986" s="9"/>
    </row>
    <row r="987" spans="7:15" x14ac:dyDescent="0.2">
      <c r="G987" s="11"/>
      <c r="H987" s="12"/>
      <c r="I987" s="12"/>
      <c r="J987" s="17"/>
      <c r="K987" s="17"/>
      <c r="L987" s="11"/>
      <c r="M987" s="9"/>
      <c r="N987" s="9"/>
      <c r="O987" s="9"/>
    </row>
    <row r="988" spans="7:15" x14ac:dyDescent="0.2">
      <c r="G988" s="11"/>
      <c r="H988" s="12"/>
      <c r="I988" s="12"/>
      <c r="J988" s="17"/>
      <c r="K988" s="17"/>
      <c r="L988" s="11"/>
      <c r="M988" s="9"/>
      <c r="N988" s="9"/>
      <c r="O988" s="9"/>
    </row>
    <row r="989" spans="7:15" x14ac:dyDescent="0.2">
      <c r="G989" s="11"/>
      <c r="H989" s="12"/>
      <c r="I989" s="12"/>
      <c r="J989" s="17"/>
      <c r="K989" s="17"/>
      <c r="L989" s="11"/>
      <c r="M989" s="9"/>
      <c r="N989" s="9"/>
      <c r="O989" s="9"/>
    </row>
    <row r="990" spans="7:15" x14ac:dyDescent="0.2">
      <c r="G990" s="11"/>
      <c r="H990" s="12"/>
      <c r="I990" s="12"/>
      <c r="J990" s="17"/>
      <c r="K990" s="17"/>
      <c r="L990" s="11"/>
      <c r="M990" s="9"/>
      <c r="N990" s="9"/>
      <c r="O990" s="9"/>
    </row>
    <row r="991" spans="7:15" x14ac:dyDescent="0.2">
      <c r="G991" s="11"/>
      <c r="H991" s="12"/>
      <c r="I991" s="12"/>
      <c r="J991" s="17"/>
      <c r="K991" s="17"/>
      <c r="L991" s="11"/>
      <c r="M991" s="9"/>
      <c r="N991" s="9"/>
      <c r="O991" s="9"/>
    </row>
    <row r="992" spans="7:15" x14ac:dyDescent="0.2">
      <c r="G992" s="11"/>
      <c r="H992" s="12"/>
      <c r="I992" s="12"/>
      <c r="J992" s="17"/>
      <c r="K992" s="17"/>
      <c r="L992" s="11"/>
      <c r="M992" s="9"/>
      <c r="N992" s="9"/>
      <c r="O992" s="9"/>
    </row>
    <row r="993" spans="7:15" x14ac:dyDescent="0.2">
      <c r="G993" s="11"/>
      <c r="H993" s="12"/>
      <c r="I993" s="12"/>
      <c r="J993" s="17"/>
      <c r="K993" s="17"/>
      <c r="L993" s="11"/>
      <c r="M993" s="9"/>
      <c r="N993" s="9"/>
      <c r="O993" s="9"/>
    </row>
    <row r="994" spans="7:15" x14ac:dyDescent="0.2">
      <c r="G994" s="11"/>
      <c r="H994" s="12"/>
      <c r="I994" s="12"/>
      <c r="J994" s="17"/>
      <c r="K994" s="17"/>
      <c r="L994" s="11"/>
      <c r="M994" s="9"/>
      <c r="N994" s="9"/>
      <c r="O994" s="9"/>
    </row>
    <row r="995" spans="7:15" x14ac:dyDescent="0.2">
      <c r="G995" s="11"/>
      <c r="H995" s="12"/>
      <c r="I995" s="12"/>
      <c r="J995" s="17"/>
      <c r="K995" s="17"/>
      <c r="L995" s="11"/>
      <c r="M995" s="9"/>
      <c r="N995" s="9"/>
      <c r="O995" s="9"/>
    </row>
    <row r="996" spans="7:15" x14ac:dyDescent="0.2">
      <c r="G996" s="11"/>
      <c r="H996" s="12"/>
      <c r="I996" s="12"/>
      <c r="J996" s="17"/>
      <c r="K996" s="17"/>
      <c r="L996" s="11"/>
      <c r="M996" s="9"/>
      <c r="N996" s="9"/>
      <c r="O996" s="9"/>
    </row>
    <row r="997" spans="7:15" x14ac:dyDescent="0.2">
      <c r="G997" s="11"/>
      <c r="H997" s="12"/>
      <c r="I997" s="12"/>
      <c r="J997" s="17"/>
      <c r="K997" s="17"/>
      <c r="L997" s="11"/>
      <c r="M997" s="9"/>
      <c r="N997" s="9"/>
      <c r="O997" s="9"/>
    </row>
    <row r="998" spans="7:15" x14ac:dyDescent="0.2">
      <c r="G998" s="11"/>
      <c r="H998" s="12"/>
      <c r="I998" s="12"/>
      <c r="J998" s="17"/>
      <c r="K998" s="17"/>
      <c r="L998" s="11"/>
      <c r="M998" s="9"/>
      <c r="N998" s="9"/>
      <c r="O998" s="9"/>
    </row>
    <row r="999" spans="7:15" x14ac:dyDescent="0.2">
      <c r="G999" s="11"/>
      <c r="H999" s="12"/>
      <c r="I999" s="12"/>
      <c r="J999" s="17"/>
      <c r="K999" s="17"/>
      <c r="L999" s="11"/>
      <c r="M999" s="9"/>
      <c r="N999" s="9"/>
      <c r="O999" s="9"/>
    </row>
    <row r="1000" spans="7:15" x14ac:dyDescent="0.2">
      <c r="G1000" s="11"/>
      <c r="H1000" s="12"/>
      <c r="I1000" s="12"/>
      <c r="J1000" s="17"/>
      <c r="K1000" s="17"/>
      <c r="L1000" s="11"/>
      <c r="M1000" s="9"/>
      <c r="N1000" s="9"/>
      <c r="O1000" s="9"/>
    </row>
    <row r="1001" spans="7:15" x14ac:dyDescent="0.2">
      <c r="G1001" s="11"/>
      <c r="H1001" s="12"/>
      <c r="I1001" s="12"/>
      <c r="J1001" s="17"/>
      <c r="K1001" s="17"/>
      <c r="L1001" s="11"/>
      <c r="M1001" s="9"/>
      <c r="N1001" s="9"/>
      <c r="O1001" s="9"/>
    </row>
    <row r="1002" spans="7:15" x14ac:dyDescent="0.2">
      <c r="G1002" s="11"/>
      <c r="H1002" s="12"/>
      <c r="I1002" s="12"/>
      <c r="J1002" s="17"/>
      <c r="K1002" s="17"/>
      <c r="L1002" s="11"/>
      <c r="M1002" s="9"/>
      <c r="N1002" s="9"/>
      <c r="O1002" s="9"/>
    </row>
    <row r="1003" spans="7:15" x14ac:dyDescent="0.2">
      <c r="G1003" s="11"/>
      <c r="H1003" s="12"/>
      <c r="I1003" s="12"/>
      <c r="J1003" s="17"/>
      <c r="K1003" s="17"/>
      <c r="L1003" s="11"/>
      <c r="M1003" s="9"/>
      <c r="N1003" s="9"/>
      <c r="O1003" s="9"/>
    </row>
    <row r="1004" spans="7:15" x14ac:dyDescent="0.2">
      <c r="G1004" s="11"/>
      <c r="H1004" s="12"/>
      <c r="I1004" s="12"/>
      <c r="J1004" s="17"/>
      <c r="K1004" s="17"/>
      <c r="L1004" s="11"/>
      <c r="M1004" s="9"/>
      <c r="N1004" s="9"/>
      <c r="O1004" s="9"/>
    </row>
    <row r="1005" spans="7:15" x14ac:dyDescent="0.2">
      <c r="G1005" s="11"/>
      <c r="H1005" s="12"/>
      <c r="I1005" s="12"/>
      <c r="J1005" s="17"/>
      <c r="K1005" s="17"/>
      <c r="L1005" s="11"/>
      <c r="M1005" s="9"/>
      <c r="N1005" s="9"/>
      <c r="O1005" s="9"/>
    </row>
    <row r="1006" spans="7:15" x14ac:dyDescent="0.2">
      <c r="G1006" s="11"/>
      <c r="H1006" s="12"/>
      <c r="I1006" s="12"/>
      <c r="J1006" s="17"/>
      <c r="K1006" s="17"/>
      <c r="L1006" s="11"/>
      <c r="M1006" s="9"/>
      <c r="N1006" s="9"/>
      <c r="O1006" s="9"/>
    </row>
    <row r="1007" spans="7:15" x14ac:dyDescent="0.2">
      <c r="G1007" s="11"/>
      <c r="H1007" s="12"/>
      <c r="I1007" s="12"/>
      <c r="J1007" s="17"/>
      <c r="K1007" s="17"/>
      <c r="L1007" s="11"/>
      <c r="M1007" s="9"/>
      <c r="N1007" s="9"/>
      <c r="O1007" s="9"/>
    </row>
    <row r="1008" spans="7:15" x14ac:dyDescent="0.2">
      <c r="G1008" s="11"/>
      <c r="H1008" s="12"/>
      <c r="I1008" s="12"/>
      <c r="J1008" s="17"/>
      <c r="K1008" s="17"/>
      <c r="L1008" s="11"/>
      <c r="M1008" s="9"/>
      <c r="N1008" s="9"/>
      <c r="O1008" s="9"/>
    </row>
    <row r="1009" spans="7:15" x14ac:dyDescent="0.2">
      <c r="G1009" s="11"/>
      <c r="H1009" s="12"/>
      <c r="I1009" s="12"/>
      <c r="J1009" s="17"/>
      <c r="K1009" s="17"/>
      <c r="L1009" s="11"/>
      <c r="M1009" s="9"/>
      <c r="N1009" s="9"/>
      <c r="O1009" s="9"/>
    </row>
    <row r="1010" spans="7:15" x14ac:dyDescent="0.2">
      <c r="G1010" s="11"/>
      <c r="H1010" s="12"/>
      <c r="I1010" s="12"/>
      <c r="J1010" s="17"/>
      <c r="K1010" s="17"/>
      <c r="L1010" s="11"/>
      <c r="M1010" s="9"/>
      <c r="N1010" s="9"/>
      <c r="O1010" s="9"/>
    </row>
    <row r="1011" spans="7:15" x14ac:dyDescent="0.2">
      <c r="G1011" s="11"/>
      <c r="H1011" s="12"/>
      <c r="I1011" s="12"/>
      <c r="J1011" s="17"/>
      <c r="K1011" s="17"/>
      <c r="L1011" s="11"/>
      <c r="M1011" s="9"/>
      <c r="N1011" s="9"/>
      <c r="O1011" s="9"/>
    </row>
    <row r="1012" spans="7:15" x14ac:dyDescent="0.2">
      <c r="G1012" s="11"/>
      <c r="H1012" s="12"/>
      <c r="I1012" s="12"/>
      <c r="J1012" s="17"/>
      <c r="K1012" s="17"/>
      <c r="L1012" s="11"/>
      <c r="M1012" s="9"/>
      <c r="N1012" s="9"/>
      <c r="O1012" s="9"/>
    </row>
    <row r="1013" spans="7:15" x14ac:dyDescent="0.2">
      <c r="G1013" s="11"/>
      <c r="H1013" s="12"/>
      <c r="I1013" s="12"/>
      <c r="J1013" s="17"/>
      <c r="K1013" s="17"/>
      <c r="L1013" s="11"/>
      <c r="M1013" s="9"/>
      <c r="N1013" s="9"/>
      <c r="O1013" s="9"/>
    </row>
    <row r="1014" spans="7:15" x14ac:dyDescent="0.2">
      <c r="G1014" s="11"/>
      <c r="H1014" s="12"/>
      <c r="I1014" s="12"/>
      <c r="J1014" s="17"/>
      <c r="K1014" s="17"/>
      <c r="L1014" s="11"/>
      <c r="M1014" s="9"/>
      <c r="N1014" s="9"/>
      <c r="O1014" s="9"/>
    </row>
    <row r="1015" spans="7:15" x14ac:dyDescent="0.2">
      <c r="G1015" s="11"/>
      <c r="H1015" s="12"/>
      <c r="I1015" s="12"/>
      <c r="J1015" s="17"/>
      <c r="K1015" s="17"/>
      <c r="L1015" s="11"/>
      <c r="M1015" s="9"/>
      <c r="N1015" s="9"/>
      <c r="O1015" s="9"/>
    </row>
    <row r="1016" spans="7:15" x14ac:dyDescent="0.2">
      <c r="G1016" s="11"/>
      <c r="H1016" s="12"/>
      <c r="I1016" s="12"/>
      <c r="J1016" s="17"/>
      <c r="K1016" s="17"/>
      <c r="L1016" s="11"/>
      <c r="M1016" s="9"/>
      <c r="N1016" s="9"/>
      <c r="O1016" s="9"/>
    </row>
    <row r="1017" spans="7:15" x14ac:dyDescent="0.2">
      <c r="G1017" s="11"/>
      <c r="H1017" s="12"/>
      <c r="I1017" s="12"/>
      <c r="J1017" s="17"/>
      <c r="K1017" s="17"/>
      <c r="L1017" s="11"/>
      <c r="M1017" s="9"/>
      <c r="N1017" s="9"/>
      <c r="O1017" s="9"/>
    </row>
    <row r="1018" spans="7:15" x14ac:dyDescent="0.2">
      <c r="G1018" s="11"/>
      <c r="H1018" s="12"/>
      <c r="I1018" s="12"/>
      <c r="J1018" s="17"/>
      <c r="K1018" s="17"/>
      <c r="L1018" s="11"/>
      <c r="M1018" s="9"/>
      <c r="N1018" s="9"/>
      <c r="O1018" s="9"/>
    </row>
    <row r="1019" spans="7:15" x14ac:dyDescent="0.2">
      <c r="G1019" s="11"/>
      <c r="H1019" s="12"/>
      <c r="I1019" s="12"/>
      <c r="J1019" s="17"/>
      <c r="K1019" s="17"/>
      <c r="L1019" s="11"/>
      <c r="M1019" s="9"/>
      <c r="N1019" s="9"/>
      <c r="O1019" s="9"/>
    </row>
    <row r="1020" spans="7:15" x14ac:dyDescent="0.2">
      <c r="G1020" s="11"/>
      <c r="H1020" s="12"/>
      <c r="I1020" s="12"/>
      <c r="J1020" s="17"/>
      <c r="K1020" s="17"/>
      <c r="L1020" s="11"/>
      <c r="M1020" s="9"/>
      <c r="N1020" s="9"/>
      <c r="O1020" s="9"/>
    </row>
    <row r="1021" spans="7:15" x14ac:dyDescent="0.2">
      <c r="G1021" s="11"/>
      <c r="H1021" s="12"/>
      <c r="I1021" s="12"/>
      <c r="J1021" s="17"/>
      <c r="K1021" s="17"/>
      <c r="L1021" s="11"/>
      <c r="M1021" s="9"/>
      <c r="N1021" s="9"/>
      <c r="O1021" s="9"/>
    </row>
    <row r="1022" spans="7:15" x14ac:dyDescent="0.2">
      <c r="G1022" s="11"/>
      <c r="H1022" s="12"/>
      <c r="I1022" s="12"/>
      <c r="J1022" s="17"/>
      <c r="K1022" s="17"/>
      <c r="L1022" s="11"/>
      <c r="M1022" s="9"/>
      <c r="N1022" s="9"/>
      <c r="O1022" s="9"/>
    </row>
    <row r="1023" spans="7:15" x14ac:dyDescent="0.2">
      <c r="G1023" s="11"/>
      <c r="H1023" s="12"/>
      <c r="I1023" s="12"/>
      <c r="J1023" s="17"/>
      <c r="K1023" s="17"/>
      <c r="L1023" s="11"/>
      <c r="M1023" s="9"/>
      <c r="N1023" s="9"/>
      <c r="O1023" s="9"/>
    </row>
    <row r="1024" spans="7:15" x14ac:dyDescent="0.2">
      <c r="G1024" s="11"/>
      <c r="H1024" s="12"/>
      <c r="I1024" s="12"/>
      <c r="J1024" s="17"/>
      <c r="K1024" s="17"/>
      <c r="L1024" s="11"/>
      <c r="M1024" s="9"/>
      <c r="N1024" s="9"/>
      <c r="O1024" s="9"/>
    </row>
    <row r="1025" spans="7:15" x14ac:dyDescent="0.2">
      <c r="G1025" s="11"/>
      <c r="H1025" s="12"/>
      <c r="I1025" s="12"/>
      <c r="J1025" s="17"/>
      <c r="K1025" s="17"/>
      <c r="L1025" s="11"/>
      <c r="M1025" s="9"/>
      <c r="N1025" s="9"/>
      <c r="O1025" s="9"/>
    </row>
    <row r="1026" spans="7:15" x14ac:dyDescent="0.2">
      <c r="G1026" s="11"/>
      <c r="H1026" s="12"/>
      <c r="I1026" s="12"/>
      <c r="J1026" s="17"/>
      <c r="K1026" s="17"/>
      <c r="L1026" s="11"/>
      <c r="M1026" s="9"/>
      <c r="N1026" s="9"/>
      <c r="O1026" s="9"/>
    </row>
    <row r="1027" spans="7:15" x14ac:dyDescent="0.2">
      <c r="G1027" s="11"/>
      <c r="H1027" s="12"/>
      <c r="I1027" s="12"/>
      <c r="J1027" s="17"/>
      <c r="K1027" s="17"/>
      <c r="L1027" s="11"/>
      <c r="M1027" s="9"/>
      <c r="N1027" s="9"/>
      <c r="O1027" s="9"/>
    </row>
    <row r="1028" spans="7:15" x14ac:dyDescent="0.2">
      <c r="G1028" s="11"/>
      <c r="H1028" s="12"/>
      <c r="I1028" s="12"/>
      <c r="J1028" s="17"/>
      <c r="K1028" s="17"/>
      <c r="L1028" s="11"/>
      <c r="M1028" s="9"/>
      <c r="N1028" s="9"/>
      <c r="O1028" s="9"/>
    </row>
    <row r="1029" spans="7:15" x14ac:dyDescent="0.2">
      <c r="G1029" s="11"/>
      <c r="H1029" s="12"/>
      <c r="I1029" s="12"/>
      <c r="J1029" s="17"/>
      <c r="K1029" s="17"/>
      <c r="L1029" s="11"/>
      <c r="M1029" s="9"/>
      <c r="N1029" s="9"/>
      <c r="O1029" s="9"/>
    </row>
    <row r="1030" spans="7:15" x14ac:dyDescent="0.2">
      <c r="G1030" s="11"/>
      <c r="H1030" s="12"/>
      <c r="I1030" s="12"/>
      <c r="J1030" s="17"/>
      <c r="K1030" s="17"/>
      <c r="L1030" s="11"/>
      <c r="M1030" s="9"/>
      <c r="N1030" s="9"/>
      <c r="O1030" s="9"/>
    </row>
    <row r="1031" spans="7:15" x14ac:dyDescent="0.2">
      <c r="G1031" s="11"/>
      <c r="H1031" s="12"/>
      <c r="I1031" s="12"/>
      <c r="J1031" s="17"/>
      <c r="K1031" s="17"/>
      <c r="L1031" s="11"/>
      <c r="M1031" s="9"/>
      <c r="N1031" s="9"/>
      <c r="O1031" s="9"/>
    </row>
    <row r="1032" spans="7:15" x14ac:dyDescent="0.2">
      <c r="G1032" s="11"/>
      <c r="H1032" s="12"/>
      <c r="I1032" s="12"/>
      <c r="J1032" s="17"/>
      <c r="K1032" s="17"/>
      <c r="L1032" s="11"/>
      <c r="M1032" s="9"/>
      <c r="N1032" s="9"/>
      <c r="O1032" s="9"/>
    </row>
    <row r="1033" spans="7:15" x14ac:dyDescent="0.2">
      <c r="G1033" s="11"/>
      <c r="H1033" s="12"/>
      <c r="I1033" s="12"/>
      <c r="J1033" s="17"/>
      <c r="K1033" s="17"/>
      <c r="L1033" s="11"/>
      <c r="M1033" s="9"/>
      <c r="N1033" s="9"/>
      <c r="O1033" s="9"/>
    </row>
    <row r="1034" spans="7:15" x14ac:dyDescent="0.2">
      <c r="G1034" s="11"/>
      <c r="H1034" s="12"/>
      <c r="I1034" s="12"/>
      <c r="J1034" s="17"/>
      <c r="K1034" s="17"/>
      <c r="L1034" s="11"/>
      <c r="M1034" s="9"/>
      <c r="N1034" s="9"/>
      <c r="O1034" s="9"/>
    </row>
    <row r="1035" spans="7:15" x14ac:dyDescent="0.2">
      <c r="G1035" s="11"/>
      <c r="H1035" s="12"/>
      <c r="I1035" s="12"/>
      <c r="J1035" s="17"/>
      <c r="K1035" s="17"/>
      <c r="L1035" s="11"/>
      <c r="M1035" s="9"/>
      <c r="N1035" s="9"/>
      <c r="O1035" s="9"/>
    </row>
    <row r="1036" spans="7:15" x14ac:dyDescent="0.2">
      <c r="G1036" s="11"/>
      <c r="H1036" s="12"/>
      <c r="I1036" s="12"/>
      <c r="J1036" s="17"/>
      <c r="K1036" s="17"/>
      <c r="L1036" s="11"/>
      <c r="M1036" s="9"/>
      <c r="N1036" s="9"/>
      <c r="O1036" s="9"/>
    </row>
    <row r="1037" spans="7:15" x14ac:dyDescent="0.2">
      <c r="G1037" s="11"/>
      <c r="H1037" s="12"/>
      <c r="I1037" s="12"/>
      <c r="J1037" s="17"/>
      <c r="K1037" s="17"/>
      <c r="L1037" s="11"/>
      <c r="M1037" s="9"/>
      <c r="N1037" s="9"/>
      <c r="O1037" s="9"/>
    </row>
    <row r="1038" spans="7:15" x14ac:dyDescent="0.2">
      <c r="G1038" s="11"/>
      <c r="H1038" s="12"/>
      <c r="I1038" s="12"/>
      <c r="J1038" s="17"/>
      <c r="K1038" s="17"/>
      <c r="L1038" s="11"/>
      <c r="M1038" s="9"/>
      <c r="N1038" s="9"/>
      <c r="O1038" s="9"/>
    </row>
    <row r="1039" spans="7:15" x14ac:dyDescent="0.2">
      <c r="G1039" s="11"/>
      <c r="H1039" s="12"/>
      <c r="I1039" s="12"/>
      <c r="J1039" s="17"/>
      <c r="K1039" s="17"/>
      <c r="L1039" s="11"/>
      <c r="M1039" s="9"/>
      <c r="N1039" s="9"/>
      <c r="O1039" s="9"/>
    </row>
    <row r="1040" spans="7:15" x14ac:dyDescent="0.2">
      <c r="G1040" s="11"/>
      <c r="H1040" s="12"/>
      <c r="I1040" s="12"/>
      <c r="J1040" s="17"/>
      <c r="K1040" s="17"/>
      <c r="L1040" s="11"/>
      <c r="M1040" s="9"/>
      <c r="N1040" s="9"/>
      <c r="O1040" s="9"/>
    </row>
    <row r="1041" spans="7:15" x14ac:dyDescent="0.2">
      <c r="G1041" s="11"/>
      <c r="H1041" s="12"/>
      <c r="I1041" s="12"/>
      <c r="J1041" s="17"/>
      <c r="K1041" s="17"/>
      <c r="L1041" s="11"/>
      <c r="M1041" s="9"/>
      <c r="N1041" s="9"/>
      <c r="O1041" s="9"/>
    </row>
    <row r="1042" spans="7:15" x14ac:dyDescent="0.2">
      <c r="G1042" s="11"/>
      <c r="H1042" s="12"/>
      <c r="I1042" s="12"/>
      <c r="J1042" s="17"/>
      <c r="K1042" s="17"/>
      <c r="L1042" s="11"/>
      <c r="M1042" s="9"/>
      <c r="N1042" s="9"/>
      <c r="O1042" s="9"/>
    </row>
    <row r="1043" spans="7:15" x14ac:dyDescent="0.2">
      <c r="G1043" s="11"/>
      <c r="H1043" s="12"/>
      <c r="I1043" s="12"/>
      <c r="J1043" s="17"/>
      <c r="K1043" s="17"/>
      <c r="L1043" s="11"/>
      <c r="M1043" s="9"/>
      <c r="N1043" s="9"/>
      <c r="O1043" s="9"/>
    </row>
    <row r="1044" spans="7:15" x14ac:dyDescent="0.2">
      <c r="G1044" s="11"/>
      <c r="H1044" s="12"/>
      <c r="I1044" s="12"/>
      <c r="J1044" s="17"/>
      <c r="K1044" s="17"/>
      <c r="L1044" s="11"/>
      <c r="M1044" s="9"/>
      <c r="N1044" s="9"/>
      <c r="O1044" s="9"/>
    </row>
    <row r="1045" spans="7:15" x14ac:dyDescent="0.2">
      <c r="G1045" s="11"/>
      <c r="H1045" s="12"/>
      <c r="I1045" s="12"/>
      <c r="J1045" s="17"/>
      <c r="K1045" s="17"/>
      <c r="L1045" s="11"/>
      <c r="M1045" s="9"/>
      <c r="N1045" s="9"/>
      <c r="O1045" s="9"/>
    </row>
    <row r="1046" spans="7:15" x14ac:dyDescent="0.2">
      <c r="G1046" s="11"/>
      <c r="H1046" s="12"/>
      <c r="I1046" s="12"/>
      <c r="J1046" s="17"/>
      <c r="K1046" s="17"/>
      <c r="L1046" s="11"/>
      <c r="M1046" s="9"/>
      <c r="N1046" s="9"/>
      <c r="O1046" s="9"/>
    </row>
    <row r="1047" spans="7:15" x14ac:dyDescent="0.2">
      <c r="G1047" s="11"/>
      <c r="H1047" s="12"/>
      <c r="I1047" s="12"/>
      <c r="J1047" s="17"/>
      <c r="K1047" s="17"/>
      <c r="L1047" s="11"/>
      <c r="M1047" s="9"/>
      <c r="N1047" s="9"/>
      <c r="O1047" s="9"/>
    </row>
    <row r="1048" spans="7:15" x14ac:dyDescent="0.2">
      <c r="G1048" s="11"/>
      <c r="H1048" s="12"/>
      <c r="I1048" s="12"/>
      <c r="J1048" s="17"/>
      <c r="K1048" s="17"/>
      <c r="L1048" s="11"/>
      <c r="M1048" s="9"/>
      <c r="N1048" s="9"/>
      <c r="O1048" s="9"/>
    </row>
    <row r="1049" spans="7:15" x14ac:dyDescent="0.2">
      <c r="G1049" s="11"/>
      <c r="H1049" s="12"/>
      <c r="I1049" s="12"/>
      <c r="J1049" s="17"/>
      <c r="K1049" s="17"/>
      <c r="L1049" s="11"/>
      <c r="M1049" s="9"/>
      <c r="N1049" s="9"/>
      <c r="O1049" s="9"/>
    </row>
    <row r="1050" spans="7:15" x14ac:dyDescent="0.2">
      <c r="G1050" s="11"/>
      <c r="H1050" s="12"/>
      <c r="I1050" s="12"/>
      <c r="J1050" s="17"/>
      <c r="K1050" s="17"/>
      <c r="L1050" s="11"/>
      <c r="M1050" s="9"/>
      <c r="N1050" s="9"/>
      <c r="O1050" s="9"/>
    </row>
    <row r="1051" spans="7:15" x14ac:dyDescent="0.2">
      <c r="G1051" s="11"/>
      <c r="H1051" s="12"/>
      <c r="I1051" s="12"/>
      <c r="J1051" s="17"/>
      <c r="K1051" s="17"/>
      <c r="L1051" s="11"/>
      <c r="M1051" s="9"/>
      <c r="N1051" s="9"/>
      <c r="O1051" s="9"/>
    </row>
    <row r="1052" spans="7:15" x14ac:dyDescent="0.2">
      <c r="G1052" s="11"/>
      <c r="H1052" s="12"/>
      <c r="I1052" s="12"/>
      <c r="J1052" s="17"/>
      <c r="K1052" s="17"/>
      <c r="L1052" s="11"/>
      <c r="M1052" s="9"/>
      <c r="N1052" s="9"/>
      <c r="O1052" s="9"/>
    </row>
    <row r="1053" spans="7:15" x14ac:dyDescent="0.2">
      <c r="G1053" s="11"/>
      <c r="H1053" s="12"/>
      <c r="I1053" s="12"/>
      <c r="J1053" s="17"/>
      <c r="K1053" s="17"/>
      <c r="L1053" s="11"/>
      <c r="M1053" s="9"/>
      <c r="N1053" s="9"/>
      <c r="O1053" s="9"/>
    </row>
    <row r="1054" spans="7:15" x14ac:dyDescent="0.2">
      <c r="G1054" s="11"/>
      <c r="H1054" s="12"/>
      <c r="I1054" s="12"/>
      <c r="J1054" s="17"/>
      <c r="K1054" s="17"/>
      <c r="L1054" s="11"/>
      <c r="M1054" s="9"/>
      <c r="N1054" s="9"/>
      <c r="O1054" s="9"/>
    </row>
    <row r="1055" spans="7:15" x14ac:dyDescent="0.2">
      <c r="G1055" s="11"/>
      <c r="H1055" s="12"/>
      <c r="I1055" s="12"/>
      <c r="J1055" s="17"/>
      <c r="K1055" s="17"/>
      <c r="L1055" s="11"/>
      <c r="M1055" s="9"/>
      <c r="N1055" s="9"/>
      <c r="O1055" s="9"/>
    </row>
    <row r="1056" spans="7:15" x14ac:dyDescent="0.2">
      <c r="G1056" s="11"/>
      <c r="H1056" s="12"/>
      <c r="I1056" s="12"/>
      <c r="J1056" s="17"/>
      <c r="K1056" s="17"/>
      <c r="L1056" s="11"/>
      <c r="M1056" s="9"/>
      <c r="N1056" s="9"/>
      <c r="O1056" s="9"/>
    </row>
    <row r="1057" spans="7:15" x14ac:dyDescent="0.2">
      <c r="G1057" s="11"/>
      <c r="H1057" s="12"/>
      <c r="I1057" s="12"/>
      <c r="J1057" s="17"/>
      <c r="K1057" s="17"/>
      <c r="L1057" s="11"/>
      <c r="M1057" s="9"/>
      <c r="N1057" s="9"/>
      <c r="O1057" s="9"/>
    </row>
    <row r="1058" spans="7:15" x14ac:dyDescent="0.2">
      <c r="G1058" s="11"/>
      <c r="H1058" s="12"/>
      <c r="I1058" s="12"/>
      <c r="J1058" s="17"/>
      <c r="K1058" s="17"/>
      <c r="L1058" s="11"/>
      <c r="M1058" s="9"/>
      <c r="N1058" s="9"/>
      <c r="O1058" s="9"/>
    </row>
    <row r="1059" spans="7:15" x14ac:dyDescent="0.2">
      <c r="G1059" s="11"/>
      <c r="H1059" s="12"/>
      <c r="I1059" s="12"/>
      <c r="J1059" s="17"/>
      <c r="K1059" s="17"/>
      <c r="L1059" s="11"/>
      <c r="M1059" s="9"/>
      <c r="N1059" s="9"/>
      <c r="O1059" s="9"/>
    </row>
    <row r="1060" spans="7:15" x14ac:dyDescent="0.2">
      <c r="G1060" s="11"/>
      <c r="H1060" s="12"/>
      <c r="I1060" s="12"/>
      <c r="J1060" s="17"/>
      <c r="K1060" s="17"/>
      <c r="L1060" s="11"/>
      <c r="M1060" s="9"/>
      <c r="N1060" s="9"/>
      <c r="O1060" s="9"/>
    </row>
    <row r="1061" spans="7:15" x14ac:dyDescent="0.2">
      <c r="G1061" s="11"/>
      <c r="H1061" s="12"/>
      <c r="I1061" s="12"/>
      <c r="J1061" s="17"/>
      <c r="K1061" s="17"/>
      <c r="L1061" s="11"/>
      <c r="M1061" s="9"/>
      <c r="N1061" s="9"/>
      <c r="O1061" s="9"/>
    </row>
    <row r="1062" spans="7:15" x14ac:dyDescent="0.2">
      <c r="G1062" s="11"/>
      <c r="H1062" s="12"/>
      <c r="I1062" s="12"/>
      <c r="J1062" s="17"/>
      <c r="K1062" s="17"/>
      <c r="L1062" s="11"/>
      <c r="M1062" s="9"/>
      <c r="N1062" s="9"/>
      <c r="O1062" s="9"/>
    </row>
    <row r="1063" spans="7:15" x14ac:dyDescent="0.2">
      <c r="G1063" s="11"/>
      <c r="H1063" s="12"/>
      <c r="I1063" s="12"/>
      <c r="J1063" s="17"/>
      <c r="K1063" s="17"/>
      <c r="L1063" s="11"/>
      <c r="M1063" s="9"/>
      <c r="N1063" s="9"/>
      <c r="O1063" s="9"/>
    </row>
    <row r="1064" spans="7:15" x14ac:dyDescent="0.2">
      <c r="G1064" s="11"/>
      <c r="H1064" s="12"/>
      <c r="I1064" s="12"/>
      <c r="J1064" s="17"/>
      <c r="K1064" s="17"/>
      <c r="L1064" s="11"/>
      <c r="M1064" s="9"/>
      <c r="N1064" s="9"/>
      <c r="O1064" s="9"/>
    </row>
    <row r="1065" spans="7:15" x14ac:dyDescent="0.2">
      <c r="G1065" s="11"/>
      <c r="H1065" s="12"/>
      <c r="I1065" s="12"/>
      <c r="J1065" s="17"/>
      <c r="K1065" s="17"/>
      <c r="L1065" s="11"/>
      <c r="M1065" s="9"/>
      <c r="N1065" s="9"/>
      <c r="O1065" s="9"/>
    </row>
    <row r="1066" spans="7:15" x14ac:dyDescent="0.2">
      <c r="G1066" s="11"/>
      <c r="H1066" s="12"/>
      <c r="I1066" s="12"/>
      <c r="J1066" s="17"/>
      <c r="K1066" s="17"/>
      <c r="L1066" s="11"/>
      <c r="M1066" s="9"/>
      <c r="N1066" s="9"/>
      <c r="O1066" s="9"/>
    </row>
    <row r="1067" spans="7:15" x14ac:dyDescent="0.2">
      <c r="G1067" s="11"/>
      <c r="H1067" s="12"/>
      <c r="I1067" s="12"/>
      <c r="J1067" s="17"/>
      <c r="K1067" s="17"/>
      <c r="L1067" s="11"/>
      <c r="M1067" s="9"/>
      <c r="N1067" s="9"/>
      <c r="O1067" s="9"/>
    </row>
    <row r="1068" spans="7:15" x14ac:dyDescent="0.2">
      <c r="G1068" s="11"/>
      <c r="H1068" s="12"/>
      <c r="I1068" s="12"/>
      <c r="J1068" s="17"/>
      <c r="K1068" s="17"/>
      <c r="L1068" s="11"/>
      <c r="M1068" s="9"/>
      <c r="N1068" s="9"/>
      <c r="O1068" s="9"/>
    </row>
    <row r="1069" spans="7:15" x14ac:dyDescent="0.2">
      <c r="G1069" s="11"/>
      <c r="H1069" s="12"/>
      <c r="I1069" s="12"/>
      <c r="J1069" s="17"/>
      <c r="K1069" s="17"/>
      <c r="L1069" s="11"/>
      <c r="M1069" s="9"/>
      <c r="N1069" s="9"/>
      <c r="O1069" s="9"/>
    </row>
    <row r="1070" spans="7:15" x14ac:dyDescent="0.2">
      <c r="G1070" s="11"/>
      <c r="H1070" s="12"/>
      <c r="I1070" s="12"/>
      <c r="J1070" s="17"/>
      <c r="K1070" s="17"/>
      <c r="L1070" s="11"/>
      <c r="M1070" s="9"/>
      <c r="N1070" s="9"/>
      <c r="O1070" s="9"/>
    </row>
    <row r="1071" spans="7:15" x14ac:dyDescent="0.2">
      <c r="G1071" s="11"/>
      <c r="H1071" s="12"/>
      <c r="I1071" s="12"/>
      <c r="J1071" s="17"/>
      <c r="K1071" s="17"/>
      <c r="L1071" s="11"/>
      <c r="M1071" s="9"/>
      <c r="N1071" s="9"/>
      <c r="O1071" s="9"/>
    </row>
    <row r="1072" spans="7:15" x14ac:dyDescent="0.2">
      <c r="G1072" s="11"/>
      <c r="H1072" s="12"/>
      <c r="I1072" s="12"/>
      <c r="J1072" s="17"/>
      <c r="K1072" s="17"/>
      <c r="L1072" s="11"/>
      <c r="M1072" s="9"/>
      <c r="N1072" s="9"/>
      <c r="O1072" s="9"/>
    </row>
    <row r="1073" spans="7:15" x14ac:dyDescent="0.2">
      <c r="G1073" s="11"/>
      <c r="H1073" s="12"/>
      <c r="I1073" s="12"/>
      <c r="J1073" s="17"/>
      <c r="K1073" s="17"/>
      <c r="L1073" s="11"/>
      <c r="M1073" s="9"/>
      <c r="N1073" s="9"/>
      <c r="O1073" s="9"/>
    </row>
    <row r="1074" spans="7:15" x14ac:dyDescent="0.2">
      <c r="G1074" s="11"/>
      <c r="H1074" s="12"/>
      <c r="I1074" s="12"/>
      <c r="J1074" s="17"/>
      <c r="K1074" s="17"/>
      <c r="L1074" s="11"/>
      <c r="M1074" s="9"/>
      <c r="N1074" s="9"/>
      <c r="O1074" s="9"/>
    </row>
    <row r="1075" spans="7:15" x14ac:dyDescent="0.2">
      <c r="G1075" s="11"/>
      <c r="H1075" s="12"/>
      <c r="I1075" s="12"/>
      <c r="J1075" s="17"/>
      <c r="K1075" s="17"/>
      <c r="L1075" s="11"/>
      <c r="M1075" s="9"/>
      <c r="N1075" s="9"/>
      <c r="O1075" s="9"/>
    </row>
    <row r="1076" spans="7:15" x14ac:dyDescent="0.2">
      <c r="G1076" s="11"/>
      <c r="H1076" s="12"/>
      <c r="I1076" s="12"/>
      <c r="J1076" s="17"/>
      <c r="K1076" s="17"/>
      <c r="L1076" s="11"/>
      <c r="M1076" s="9"/>
      <c r="N1076" s="9"/>
      <c r="O1076" s="9"/>
    </row>
    <row r="1077" spans="7:15" x14ac:dyDescent="0.2">
      <c r="G1077" s="11"/>
      <c r="H1077" s="12"/>
      <c r="I1077" s="12"/>
      <c r="J1077" s="17"/>
      <c r="K1077" s="17"/>
      <c r="L1077" s="11"/>
      <c r="M1077" s="9"/>
      <c r="N1077" s="9"/>
      <c r="O1077" s="9"/>
    </row>
    <row r="1078" spans="7:15" x14ac:dyDescent="0.2">
      <c r="G1078" s="11"/>
      <c r="H1078" s="12"/>
      <c r="I1078" s="12"/>
      <c r="J1078" s="17"/>
      <c r="K1078" s="17"/>
      <c r="L1078" s="11"/>
      <c r="M1078" s="9"/>
      <c r="N1078" s="9"/>
      <c r="O1078" s="9"/>
    </row>
    <row r="1079" spans="7:15" x14ac:dyDescent="0.2">
      <c r="G1079" s="11"/>
      <c r="H1079" s="12"/>
      <c r="I1079" s="12"/>
      <c r="J1079" s="17"/>
      <c r="K1079" s="17"/>
      <c r="L1079" s="11"/>
      <c r="M1079" s="9"/>
      <c r="N1079" s="9"/>
      <c r="O1079" s="9"/>
    </row>
    <row r="1080" spans="7:15" x14ac:dyDescent="0.2">
      <c r="G1080" s="11"/>
      <c r="H1080" s="12"/>
      <c r="I1080" s="12"/>
      <c r="J1080" s="17"/>
      <c r="K1080" s="17"/>
      <c r="L1080" s="11"/>
      <c r="M1080" s="9"/>
      <c r="N1080" s="9"/>
      <c r="O1080" s="9"/>
    </row>
    <row r="1081" spans="7:15" x14ac:dyDescent="0.2">
      <c r="G1081" s="11"/>
      <c r="H1081" s="12"/>
      <c r="I1081" s="12"/>
      <c r="J1081" s="17"/>
      <c r="K1081" s="17"/>
      <c r="L1081" s="11"/>
      <c r="M1081" s="9"/>
      <c r="N1081" s="9"/>
      <c r="O1081" s="9"/>
    </row>
    <row r="1082" spans="7:15" x14ac:dyDescent="0.2">
      <c r="G1082" s="11"/>
      <c r="H1082" s="12"/>
      <c r="I1082" s="12"/>
      <c r="J1082" s="17"/>
      <c r="K1082" s="17"/>
      <c r="L1082" s="11"/>
      <c r="M1082" s="9"/>
      <c r="N1082" s="9"/>
      <c r="O1082" s="9"/>
    </row>
    <row r="1083" spans="7:15" x14ac:dyDescent="0.2">
      <c r="G1083" s="11"/>
      <c r="H1083" s="12"/>
      <c r="I1083" s="12"/>
      <c r="J1083" s="17"/>
      <c r="K1083" s="17"/>
      <c r="L1083" s="11"/>
      <c r="M1083" s="9"/>
      <c r="N1083" s="9"/>
      <c r="O1083" s="9"/>
    </row>
    <row r="1084" spans="7:15" x14ac:dyDescent="0.2">
      <c r="G1084" s="11"/>
      <c r="H1084" s="12"/>
      <c r="I1084" s="12"/>
      <c r="J1084" s="17"/>
      <c r="K1084" s="17"/>
      <c r="L1084" s="11"/>
      <c r="M1084" s="9"/>
      <c r="N1084" s="9"/>
      <c r="O1084" s="9"/>
    </row>
    <row r="1085" spans="7:15" x14ac:dyDescent="0.2">
      <c r="G1085" s="11"/>
      <c r="H1085" s="12"/>
      <c r="I1085" s="12"/>
      <c r="J1085" s="17"/>
      <c r="K1085" s="17"/>
      <c r="L1085" s="11"/>
      <c r="M1085" s="9"/>
      <c r="N1085" s="9"/>
      <c r="O1085" s="9"/>
    </row>
    <row r="1086" spans="7:15" x14ac:dyDescent="0.2">
      <c r="G1086" s="11"/>
      <c r="H1086" s="12"/>
      <c r="I1086" s="12"/>
      <c r="J1086" s="17"/>
      <c r="K1086" s="17"/>
      <c r="L1086" s="11"/>
      <c r="M1086" s="9"/>
      <c r="N1086" s="9"/>
      <c r="O1086" s="9"/>
    </row>
    <row r="1087" spans="7:15" x14ac:dyDescent="0.2">
      <c r="G1087" s="11"/>
      <c r="H1087" s="12"/>
      <c r="I1087" s="12"/>
      <c r="J1087" s="17"/>
      <c r="K1087" s="17"/>
      <c r="L1087" s="11"/>
      <c r="M1087" s="9"/>
      <c r="N1087" s="9"/>
      <c r="O1087" s="9"/>
    </row>
    <row r="1088" spans="7:15" x14ac:dyDescent="0.2">
      <c r="G1088" s="11"/>
      <c r="H1088" s="12"/>
      <c r="I1088" s="12"/>
      <c r="J1088" s="17"/>
      <c r="K1088" s="17"/>
      <c r="L1088" s="11"/>
      <c r="M1088" s="9"/>
      <c r="N1088" s="9"/>
      <c r="O1088" s="9"/>
    </row>
    <row r="1089" spans="7:15" x14ac:dyDescent="0.2">
      <c r="G1089" s="11"/>
      <c r="H1089" s="12"/>
      <c r="I1089" s="12"/>
      <c r="J1089" s="17"/>
      <c r="K1089" s="17"/>
      <c r="L1089" s="11"/>
      <c r="M1089" s="9"/>
      <c r="N1089" s="9"/>
      <c r="O1089" s="9"/>
    </row>
    <row r="1090" spans="7:15" x14ac:dyDescent="0.2">
      <c r="G1090" s="11"/>
      <c r="H1090" s="12"/>
      <c r="I1090" s="12"/>
      <c r="J1090" s="17"/>
      <c r="K1090" s="17"/>
      <c r="L1090" s="11"/>
      <c r="M1090" s="9"/>
      <c r="N1090" s="9"/>
      <c r="O1090" s="9"/>
    </row>
    <row r="1091" spans="7:15" x14ac:dyDescent="0.2">
      <c r="G1091" s="11"/>
      <c r="H1091" s="12"/>
      <c r="I1091" s="12"/>
      <c r="J1091" s="17"/>
      <c r="K1091" s="17"/>
      <c r="L1091" s="11"/>
      <c r="M1091" s="9"/>
      <c r="N1091" s="9"/>
      <c r="O1091" s="9"/>
    </row>
    <row r="1092" spans="7:15" x14ac:dyDescent="0.2">
      <c r="G1092" s="11"/>
      <c r="H1092" s="12"/>
      <c r="I1092" s="12"/>
      <c r="J1092" s="17"/>
      <c r="K1092" s="17"/>
      <c r="L1092" s="11"/>
      <c r="M1092" s="9"/>
      <c r="N1092" s="9"/>
      <c r="O1092" s="9"/>
    </row>
    <row r="1093" spans="7:15" x14ac:dyDescent="0.2">
      <c r="G1093" s="11"/>
      <c r="H1093" s="12"/>
      <c r="I1093" s="12"/>
      <c r="J1093" s="17"/>
      <c r="K1093" s="17"/>
      <c r="L1093" s="11"/>
      <c r="M1093" s="9"/>
      <c r="N1093" s="9"/>
      <c r="O1093" s="9"/>
    </row>
    <row r="1094" spans="7:15" x14ac:dyDescent="0.2">
      <c r="G1094" s="11"/>
      <c r="H1094" s="12"/>
      <c r="I1094" s="12"/>
      <c r="J1094" s="17"/>
      <c r="K1094" s="17"/>
      <c r="L1094" s="11"/>
      <c r="M1094" s="9"/>
      <c r="N1094" s="9"/>
      <c r="O1094" s="9"/>
    </row>
    <row r="1095" spans="7:15" x14ac:dyDescent="0.2">
      <c r="G1095" s="11"/>
      <c r="H1095" s="12"/>
      <c r="I1095" s="12"/>
      <c r="J1095" s="17"/>
      <c r="K1095" s="17"/>
      <c r="L1095" s="11"/>
      <c r="M1095" s="9"/>
      <c r="N1095" s="9"/>
      <c r="O1095" s="9"/>
    </row>
    <row r="1096" spans="7:15" x14ac:dyDescent="0.2">
      <c r="G1096" s="11"/>
      <c r="H1096" s="12"/>
      <c r="I1096" s="12"/>
      <c r="J1096" s="17"/>
      <c r="K1096" s="17"/>
      <c r="L1096" s="11"/>
      <c r="M1096" s="9"/>
      <c r="N1096" s="9"/>
      <c r="O1096" s="9"/>
    </row>
    <row r="1097" spans="7:15" x14ac:dyDescent="0.2">
      <c r="G1097" s="11"/>
      <c r="H1097" s="12"/>
      <c r="I1097" s="12"/>
      <c r="J1097" s="17"/>
      <c r="K1097" s="17"/>
      <c r="L1097" s="11"/>
      <c r="M1097" s="9"/>
      <c r="N1097" s="9"/>
      <c r="O1097" s="9"/>
    </row>
    <row r="1098" spans="7:15" x14ac:dyDescent="0.2">
      <c r="G1098" s="11"/>
      <c r="H1098" s="12"/>
      <c r="I1098" s="12"/>
      <c r="J1098" s="17"/>
      <c r="K1098" s="17"/>
      <c r="L1098" s="11"/>
      <c r="M1098" s="9"/>
      <c r="N1098" s="9"/>
      <c r="O1098" s="9"/>
    </row>
    <row r="1099" spans="7:15" x14ac:dyDescent="0.2">
      <c r="G1099" s="11"/>
      <c r="H1099" s="12"/>
      <c r="I1099" s="12"/>
      <c r="J1099" s="17"/>
      <c r="K1099" s="17"/>
      <c r="L1099" s="11"/>
      <c r="M1099" s="9"/>
      <c r="N1099" s="9"/>
      <c r="O1099" s="9"/>
    </row>
    <row r="1100" spans="7:15" x14ac:dyDescent="0.2">
      <c r="G1100" s="11"/>
      <c r="H1100" s="12"/>
      <c r="I1100" s="12"/>
      <c r="J1100" s="17"/>
      <c r="K1100" s="17"/>
      <c r="L1100" s="11"/>
      <c r="M1100" s="9"/>
      <c r="N1100" s="9"/>
      <c r="O1100" s="9"/>
    </row>
    <row r="1101" spans="7:15" x14ac:dyDescent="0.2">
      <c r="G1101" s="11"/>
      <c r="H1101" s="12"/>
      <c r="I1101" s="12"/>
      <c r="J1101" s="17"/>
      <c r="K1101" s="17"/>
      <c r="L1101" s="11"/>
      <c r="M1101" s="9"/>
      <c r="N1101" s="9"/>
      <c r="O1101" s="9"/>
    </row>
    <row r="1102" spans="7:15" x14ac:dyDescent="0.2">
      <c r="G1102" s="11"/>
      <c r="H1102" s="12"/>
      <c r="I1102" s="12"/>
      <c r="J1102" s="17"/>
      <c r="K1102" s="17"/>
      <c r="L1102" s="11"/>
      <c r="M1102" s="9"/>
      <c r="N1102" s="9"/>
      <c r="O1102" s="9"/>
    </row>
    <row r="1103" spans="7:15" x14ac:dyDescent="0.2">
      <c r="G1103" s="11"/>
      <c r="H1103" s="12"/>
      <c r="I1103" s="12"/>
      <c r="J1103" s="17"/>
      <c r="K1103" s="17"/>
      <c r="L1103" s="11"/>
      <c r="M1103" s="9"/>
      <c r="N1103" s="9"/>
      <c r="O1103" s="9"/>
    </row>
    <row r="1104" spans="7:15" x14ac:dyDescent="0.2">
      <c r="G1104" s="11"/>
      <c r="H1104" s="12"/>
      <c r="I1104" s="12"/>
      <c r="J1104" s="17"/>
      <c r="K1104" s="17"/>
      <c r="L1104" s="11"/>
      <c r="M1104" s="9"/>
      <c r="N1104" s="9"/>
      <c r="O1104" s="9"/>
    </row>
    <row r="1105" spans="7:15" x14ac:dyDescent="0.2">
      <c r="G1105" s="11"/>
      <c r="H1105" s="12"/>
      <c r="I1105" s="12"/>
      <c r="J1105" s="17"/>
      <c r="K1105" s="17"/>
      <c r="L1105" s="11"/>
      <c r="M1105" s="9"/>
      <c r="N1105" s="9"/>
      <c r="O1105" s="9"/>
    </row>
    <row r="1106" spans="7:15" x14ac:dyDescent="0.2">
      <c r="G1106" s="11"/>
      <c r="H1106" s="12"/>
      <c r="I1106" s="12"/>
      <c r="J1106" s="17"/>
      <c r="K1106" s="17"/>
      <c r="L1106" s="11"/>
      <c r="M1106" s="9"/>
      <c r="N1106" s="9"/>
      <c r="O1106" s="9"/>
    </row>
    <row r="1107" spans="7:15" x14ac:dyDescent="0.2">
      <c r="G1107" s="11"/>
      <c r="H1107" s="12"/>
      <c r="I1107" s="12"/>
      <c r="J1107" s="17"/>
      <c r="K1107" s="17"/>
      <c r="L1107" s="11"/>
      <c r="M1107" s="9"/>
      <c r="N1107" s="9"/>
      <c r="O1107" s="9"/>
    </row>
    <row r="1108" spans="7:15" x14ac:dyDescent="0.2">
      <c r="G1108" s="11"/>
      <c r="H1108" s="12"/>
      <c r="I1108" s="12"/>
      <c r="J1108" s="17"/>
      <c r="K1108" s="17"/>
      <c r="L1108" s="11"/>
      <c r="M1108" s="9"/>
      <c r="N1108" s="9"/>
      <c r="O1108" s="9"/>
    </row>
    <row r="1109" spans="7:15" x14ac:dyDescent="0.2">
      <c r="G1109" s="11"/>
      <c r="H1109" s="12"/>
      <c r="I1109" s="12"/>
      <c r="J1109" s="17"/>
      <c r="K1109" s="17"/>
      <c r="L1109" s="11"/>
      <c r="M1109" s="9"/>
      <c r="N1109" s="9"/>
      <c r="O1109" s="9"/>
    </row>
    <row r="1110" spans="7:15" x14ac:dyDescent="0.2">
      <c r="G1110" s="11"/>
      <c r="H1110" s="12"/>
      <c r="I1110" s="12"/>
      <c r="J1110" s="17"/>
      <c r="K1110" s="17"/>
      <c r="L1110" s="11"/>
      <c r="M1110" s="9"/>
      <c r="N1110" s="9"/>
      <c r="O1110" s="9"/>
    </row>
    <row r="1111" spans="7:15" x14ac:dyDescent="0.2">
      <c r="G1111" s="11"/>
      <c r="H1111" s="12"/>
      <c r="I1111" s="12"/>
      <c r="J1111" s="17"/>
      <c r="K1111" s="17"/>
      <c r="L1111" s="11"/>
      <c r="M1111" s="9"/>
      <c r="N1111" s="9"/>
      <c r="O1111" s="9"/>
    </row>
    <row r="1112" spans="7:15" x14ac:dyDescent="0.2">
      <c r="G1112" s="11"/>
      <c r="H1112" s="12"/>
      <c r="I1112" s="12"/>
      <c r="J1112" s="17"/>
      <c r="K1112" s="17"/>
      <c r="L1112" s="11"/>
      <c r="M1112" s="9"/>
      <c r="N1112" s="9"/>
      <c r="O1112" s="9"/>
    </row>
    <row r="1113" spans="7:15" x14ac:dyDescent="0.2">
      <c r="G1113" s="11"/>
      <c r="H1113" s="12"/>
      <c r="I1113" s="12"/>
      <c r="J1113" s="17"/>
      <c r="K1113" s="17"/>
      <c r="L1113" s="11"/>
      <c r="M1113" s="9"/>
      <c r="N1113" s="9"/>
      <c r="O1113" s="9"/>
    </row>
    <row r="1114" spans="7:15" x14ac:dyDescent="0.2">
      <c r="G1114" s="11"/>
      <c r="H1114" s="12"/>
      <c r="I1114" s="12"/>
      <c r="J1114" s="17"/>
      <c r="K1114" s="17"/>
      <c r="L1114" s="11"/>
      <c r="M1114" s="9"/>
      <c r="N1114" s="9"/>
      <c r="O1114" s="9"/>
    </row>
    <row r="1115" spans="7:15" x14ac:dyDescent="0.2">
      <c r="G1115" s="11"/>
      <c r="H1115" s="12"/>
      <c r="I1115" s="12"/>
      <c r="J1115" s="17"/>
      <c r="K1115" s="17"/>
      <c r="L1115" s="11"/>
      <c r="M1115" s="9"/>
      <c r="N1115" s="9"/>
      <c r="O1115" s="9"/>
    </row>
    <row r="1116" spans="7:15" x14ac:dyDescent="0.2">
      <c r="G1116" s="11"/>
      <c r="H1116" s="12"/>
      <c r="I1116" s="12"/>
      <c r="J1116" s="17"/>
      <c r="K1116" s="17"/>
      <c r="L1116" s="11"/>
      <c r="M1116" s="9"/>
      <c r="N1116" s="9"/>
      <c r="O1116" s="9"/>
    </row>
    <row r="1117" spans="7:15" x14ac:dyDescent="0.2">
      <c r="G1117" s="11"/>
      <c r="H1117" s="12"/>
      <c r="I1117" s="12"/>
      <c r="J1117" s="17"/>
      <c r="K1117" s="17"/>
      <c r="L1117" s="11"/>
      <c r="M1117" s="9"/>
      <c r="N1117" s="9"/>
      <c r="O1117" s="9"/>
    </row>
    <row r="1118" spans="7:15" x14ac:dyDescent="0.2">
      <c r="G1118" s="11"/>
      <c r="H1118" s="12"/>
      <c r="I1118" s="12"/>
      <c r="J1118" s="17"/>
      <c r="K1118" s="17"/>
      <c r="L1118" s="11"/>
      <c r="M1118" s="9"/>
      <c r="N1118" s="9"/>
      <c r="O1118" s="9"/>
    </row>
    <row r="1119" spans="7:15" x14ac:dyDescent="0.2">
      <c r="G1119" s="11"/>
      <c r="H1119" s="12"/>
      <c r="I1119" s="12"/>
      <c r="J1119" s="17"/>
      <c r="K1119" s="17"/>
      <c r="L1119" s="11"/>
      <c r="M1119" s="9"/>
      <c r="N1119" s="9"/>
      <c r="O1119" s="9"/>
    </row>
    <row r="1120" spans="7:15" x14ac:dyDescent="0.2">
      <c r="G1120" s="11"/>
      <c r="H1120" s="12"/>
      <c r="I1120" s="12"/>
      <c r="J1120" s="17"/>
      <c r="K1120" s="17"/>
      <c r="L1120" s="11"/>
      <c r="M1120" s="9"/>
      <c r="N1120" s="9"/>
      <c r="O1120" s="9"/>
    </row>
    <row r="1121" spans="7:15" x14ac:dyDescent="0.2">
      <c r="G1121" s="11"/>
      <c r="H1121" s="12"/>
      <c r="I1121" s="12"/>
      <c r="J1121" s="17"/>
      <c r="K1121" s="17"/>
      <c r="L1121" s="11"/>
      <c r="M1121" s="9"/>
      <c r="N1121" s="9"/>
      <c r="O1121" s="9"/>
    </row>
    <row r="1122" spans="7:15" x14ac:dyDescent="0.2">
      <c r="G1122" s="11"/>
      <c r="H1122" s="12"/>
      <c r="I1122" s="12"/>
      <c r="J1122" s="17"/>
      <c r="K1122" s="17"/>
      <c r="L1122" s="11"/>
      <c r="M1122" s="9"/>
      <c r="N1122" s="9"/>
      <c r="O1122" s="9"/>
    </row>
    <row r="1123" spans="7:15" x14ac:dyDescent="0.2">
      <c r="G1123" s="11"/>
      <c r="H1123" s="12"/>
      <c r="I1123" s="12"/>
      <c r="J1123" s="17"/>
      <c r="K1123" s="17"/>
      <c r="L1123" s="11"/>
      <c r="M1123" s="9"/>
      <c r="N1123" s="9"/>
      <c r="O1123" s="9"/>
    </row>
    <row r="1124" spans="7:15" x14ac:dyDescent="0.2">
      <c r="G1124" s="11"/>
      <c r="H1124" s="12"/>
      <c r="I1124" s="12"/>
      <c r="J1124" s="17"/>
      <c r="K1124" s="17"/>
      <c r="L1124" s="11"/>
      <c r="M1124" s="9"/>
      <c r="N1124" s="9"/>
      <c r="O1124" s="9"/>
    </row>
    <row r="1125" spans="7:15" x14ac:dyDescent="0.2">
      <c r="G1125" s="11"/>
      <c r="H1125" s="12"/>
      <c r="I1125" s="12"/>
      <c r="J1125" s="17"/>
      <c r="K1125" s="17"/>
      <c r="L1125" s="11"/>
      <c r="M1125" s="9"/>
      <c r="N1125" s="9"/>
      <c r="O1125" s="9"/>
    </row>
    <row r="1126" spans="7:15" x14ac:dyDescent="0.2">
      <c r="G1126" s="11"/>
      <c r="H1126" s="12"/>
      <c r="I1126" s="12"/>
      <c r="J1126" s="17"/>
      <c r="K1126" s="17"/>
      <c r="L1126" s="11"/>
      <c r="M1126" s="9"/>
      <c r="N1126" s="9"/>
      <c r="O1126" s="9"/>
    </row>
    <row r="1127" spans="7:15" x14ac:dyDescent="0.2">
      <c r="G1127" s="11"/>
      <c r="H1127" s="12"/>
      <c r="I1127" s="12"/>
      <c r="J1127" s="17"/>
      <c r="K1127" s="17"/>
      <c r="L1127" s="11"/>
      <c r="M1127" s="9"/>
      <c r="N1127" s="9"/>
      <c r="O1127" s="9"/>
    </row>
    <row r="1128" spans="7:15" x14ac:dyDescent="0.2">
      <c r="G1128" s="11"/>
      <c r="H1128" s="12"/>
      <c r="I1128" s="12"/>
      <c r="J1128" s="17"/>
      <c r="K1128" s="17"/>
      <c r="L1128" s="11"/>
      <c r="M1128" s="9"/>
      <c r="N1128" s="9"/>
      <c r="O1128" s="9"/>
    </row>
    <row r="1129" spans="7:15" x14ac:dyDescent="0.2">
      <c r="G1129" s="11"/>
      <c r="H1129" s="12"/>
      <c r="I1129" s="12"/>
      <c r="J1129" s="17"/>
      <c r="K1129" s="17"/>
      <c r="L1129" s="11"/>
      <c r="M1129" s="9"/>
      <c r="N1129" s="9"/>
      <c r="O1129" s="9"/>
    </row>
    <row r="1130" spans="7:15" x14ac:dyDescent="0.2">
      <c r="G1130" s="11"/>
      <c r="H1130" s="12"/>
      <c r="I1130" s="12"/>
      <c r="J1130" s="17"/>
      <c r="K1130" s="17"/>
      <c r="L1130" s="11"/>
      <c r="M1130" s="9"/>
      <c r="N1130" s="9"/>
      <c r="O1130" s="9"/>
    </row>
    <row r="1131" spans="7:15" x14ac:dyDescent="0.2">
      <c r="G1131" s="11"/>
      <c r="H1131" s="12"/>
      <c r="I1131" s="12"/>
      <c r="J1131" s="17"/>
      <c r="K1131" s="17"/>
      <c r="L1131" s="11"/>
      <c r="M1131" s="9"/>
      <c r="N1131" s="9"/>
      <c r="O1131" s="9"/>
    </row>
    <row r="1132" spans="7:15" x14ac:dyDescent="0.2">
      <c r="G1132" s="11"/>
      <c r="H1132" s="12"/>
      <c r="I1132" s="12"/>
      <c r="J1132" s="17"/>
      <c r="K1132" s="17"/>
      <c r="L1132" s="11"/>
      <c r="M1132" s="9"/>
      <c r="N1132" s="9"/>
      <c r="O1132" s="9"/>
    </row>
    <row r="1133" spans="7:15" x14ac:dyDescent="0.2">
      <c r="G1133" s="11"/>
      <c r="H1133" s="12"/>
      <c r="I1133" s="12"/>
      <c r="J1133" s="17"/>
      <c r="K1133" s="17"/>
      <c r="L1133" s="11"/>
      <c r="M1133" s="9"/>
      <c r="N1133" s="9"/>
      <c r="O1133" s="9"/>
    </row>
    <row r="1134" spans="7:15" x14ac:dyDescent="0.2">
      <c r="G1134" s="11"/>
      <c r="H1134" s="12"/>
      <c r="I1134" s="12"/>
      <c r="J1134" s="17"/>
      <c r="K1134" s="17"/>
      <c r="L1134" s="11"/>
      <c r="M1134" s="9"/>
      <c r="N1134" s="9"/>
      <c r="O1134" s="9"/>
    </row>
    <row r="1135" spans="7:15" x14ac:dyDescent="0.2">
      <c r="G1135" s="11"/>
      <c r="H1135" s="12"/>
      <c r="I1135" s="12"/>
      <c r="J1135" s="17"/>
      <c r="K1135" s="17"/>
      <c r="L1135" s="11"/>
      <c r="M1135" s="9"/>
      <c r="N1135" s="9"/>
      <c r="O1135" s="9"/>
    </row>
    <row r="1136" spans="7:15" x14ac:dyDescent="0.2">
      <c r="G1136" s="11"/>
      <c r="H1136" s="12"/>
      <c r="I1136" s="12"/>
      <c r="J1136" s="17"/>
      <c r="K1136" s="17"/>
      <c r="L1136" s="11"/>
      <c r="M1136" s="9"/>
      <c r="N1136" s="9"/>
      <c r="O1136" s="9"/>
    </row>
    <row r="1137" spans="7:15" x14ac:dyDescent="0.2">
      <c r="G1137" s="11"/>
      <c r="H1137" s="12"/>
      <c r="I1137" s="12"/>
      <c r="J1137" s="17"/>
      <c r="K1137" s="17"/>
      <c r="L1137" s="11"/>
      <c r="M1137" s="9"/>
      <c r="N1137" s="9"/>
      <c r="O1137" s="9"/>
    </row>
    <row r="1138" spans="7:15" x14ac:dyDescent="0.2">
      <c r="G1138" s="11"/>
      <c r="H1138" s="12"/>
      <c r="I1138" s="12"/>
      <c r="J1138" s="17"/>
      <c r="K1138" s="17"/>
      <c r="L1138" s="11"/>
      <c r="M1138" s="9"/>
      <c r="N1138" s="9"/>
      <c r="O1138" s="9"/>
    </row>
    <row r="1139" spans="7:15" x14ac:dyDescent="0.2">
      <c r="G1139" s="11"/>
      <c r="H1139" s="12"/>
      <c r="I1139" s="12"/>
      <c r="J1139" s="17"/>
      <c r="K1139" s="17"/>
      <c r="L1139" s="11"/>
      <c r="M1139" s="9"/>
      <c r="N1139" s="9"/>
      <c r="O1139" s="9"/>
    </row>
    <row r="1140" spans="7:15" x14ac:dyDescent="0.2">
      <c r="G1140" s="11"/>
      <c r="H1140" s="12"/>
      <c r="I1140" s="12"/>
      <c r="J1140" s="17"/>
      <c r="K1140" s="17"/>
      <c r="L1140" s="11"/>
      <c r="M1140" s="9"/>
      <c r="N1140" s="9"/>
      <c r="O1140" s="9"/>
    </row>
    <row r="1141" spans="7:15" x14ac:dyDescent="0.2">
      <c r="G1141" s="11"/>
      <c r="H1141" s="12"/>
      <c r="I1141" s="12"/>
      <c r="J1141" s="17"/>
      <c r="K1141" s="17"/>
      <c r="L1141" s="11"/>
      <c r="M1141" s="9"/>
      <c r="N1141" s="9"/>
      <c r="O1141" s="9"/>
    </row>
    <row r="1142" spans="7:15" x14ac:dyDescent="0.2">
      <c r="G1142" s="11"/>
      <c r="H1142" s="12"/>
      <c r="I1142" s="12"/>
      <c r="J1142" s="17"/>
      <c r="K1142" s="17"/>
      <c r="L1142" s="11"/>
      <c r="M1142" s="9"/>
      <c r="N1142" s="9"/>
      <c r="O1142" s="9"/>
    </row>
    <row r="1143" spans="7:15" x14ac:dyDescent="0.2">
      <c r="G1143" s="11"/>
      <c r="H1143" s="12"/>
      <c r="I1143" s="12"/>
      <c r="J1143" s="17"/>
      <c r="K1143" s="17"/>
      <c r="L1143" s="11"/>
      <c r="M1143" s="9"/>
      <c r="N1143" s="9"/>
      <c r="O1143" s="9"/>
    </row>
    <row r="1144" spans="7:15" x14ac:dyDescent="0.2">
      <c r="G1144" s="11"/>
      <c r="H1144" s="12"/>
      <c r="I1144" s="12"/>
      <c r="J1144" s="17"/>
      <c r="K1144" s="17"/>
      <c r="L1144" s="11"/>
      <c r="M1144" s="9"/>
      <c r="N1144" s="9"/>
      <c r="O1144" s="9"/>
    </row>
    <row r="1145" spans="7:15" x14ac:dyDescent="0.2">
      <c r="G1145" s="11"/>
      <c r="H1145" s="12"/>
      <c r="I1145" s="12"/>
      <c r="J1145" s="17"/>
      <c r="K1145" s="17"/>
      <c r="L1145" s="11"/>
      <c r="M1145" s="9"/>
      <c r="N1145" s="9"/>
      <c r="O1145" s="9"/>
    </row>
    <row r="1146" spans="7:15" x14ac:dyDescent="0.2">
      <c r="G1146" s="11"/>
      <c r="H1146" s="12"/>
      <c r="I1146" s="12"/>
      <c r="J1146" s="17"/>
      <c r="K1146" s="17"/>
      <c r="L1146" s="11"/>
      <c r="M1146" s="9"/>
      <c r="N1146" s="9"/>
      <c r="O1146" s="9"/>
    </row>
    <row r="1147" spans="7:15" x14ac:dyDescent="0.2">
      <c r="G1147" s="11"/>
      <c r="H1147" s="12"/>
      <c r="I1147" s="12"/>
      <c r="J1147" s="17"/>
      <c r="K1147" s="17"/>
      <c r="L1147" s="11"/>
      <c r="M1147" s="9"/>
      <c r="N1147" s="9"/>
      <c r="O1147" s="9"/>
    </row>
    <row r="1148" spans="7:15" x14ac:dyDescent="0.2">
      <c r="G1148" s="11"/>
      <c r="H1148" s="12"/>
      <c r="I1148" s="12"/>
      <c r="J1148" s="17"/>
      <c r="K1148" s="17"/>
      <c r="L1148" s="11"/>
      <c r="M1148" s="9"/>
      <c r="N1148" s="9"/>
      <c r="O1148" s="9"/>
    </row>
    <row r="1149" spans="7:15" x14ac:dyDescent="0.2">
      <c r="G1149" s="11"/>
      <c r="H1149" s="12"/>
      <c r="I1149" s="12"/>
      <c r="J1149" s="17"/>
      <c r="K1149" s="17"/>
      <c r="L1149" s="11"/>
      <c r="M1149" s="9"/>
      <c r="N1149" s="9"/>
      <c r="O1149" s="9"/>
    </row>
    <row r="1150" spans="7:15" x14ac:dyDescent="0.2">
      <c r="G1150" s="11"/>
      <c r="H1150" s="12"/>
      <c r="I1150" s="12"/>
      <c r="J1150" s="17"/>
      <c r="K1150" s="17"/>
      <c r="L1150" s="11"/>
      <c r="M1150" s="9"/>
      <c r="N1150" s="9"/>
      <c r="O1150" s="9"/>
    </row>
    <row r="1151" spans="7:15" x14ac:dyDescent="0.2">
      <c r="G1151" s="11"/>
      <c r="H1151" s="12"/>
      <c r="I1151" s="12"/>
      <c r="J1151" s="17"/>
      <c r="K1151" s="17"/>
      <c r="L1151" s="11"/>
      <c r="M1151" s="9"/>
      <c r="N1151" s="9"/>
      <c r="O1151" s="9"/>
    </row>
    <row r="1152" spans="7:15" x14ac:dyDescent="0.2">
      <c r="G1152" s="11"/>
      <c r="H1152" s="12"/>
      <c r="I1152" s="12"/>
      <c r="J1152" s="17"/>
      <c r="K1152" s="17"/>
      <c r="L1152" s="11"/>
      <c r="M1152" s="9"/>
      <c r="N1152" s="9"/>
      <c r="O1152" s="9"/>
    </row>
    <row r="1153" spans="7:15" x14ac:dyDescent="0.2">
      <c r="G1153" s="11"/>
      <c r="H1153" s="12"/>
      <c r="I1153" s="12"/>
      <c r="J1153" s="17"/>
      <c r="K1153" s="17"/>
      <c r="L1153" s="11"/>
      <c r="M1153" s="9"/>
      <c r="N1153" s="9"/>
      <c r="O1153" s="9"/>
    </row>
    <row r="1154" spans="7:15" x14ac:dyDescent="0.2">
      <c r="G1154" s="11"/>
      <c r="H1154" s="12"/>
      <c r="I1154" s="12"/>
      <c r="J1154" s="17"/>
      <c r="K1154" s="17"/>
      <c r="L1154" s="11"/>
      <c r="M1154" s="9"/>
      <c r="N1154" s="9"/>
      <c r="O1154" s="9"/>
    </row>
    <row r="1155" spans="7:15" x14ac:dyDescent="0.2">
      <c r="G1155" s="11"/>
      <c r="H1155" s="12"/>
      <c r="I1155" s="12"/>
      <c r="J1155" s="17"/>
      <c r="K1155" s="17"/>
      <c r="L1155" s="11"/>
      <c r="M1155" s="9"/>
      <c r="N1155" s="9"/>
      <c r="O1155" s="9"/>
    </row>
    <row r="1156" spans="7:15" x14ac:dyDescent="0.2">
      <c r="G1156" s="11"/>
      <c r="H1156" s="12"/>
      <c r="I1156" s="12"/>
      <c r="J1156" s="17"/>
      <c r="K1156" s="17"/>
      <c r="L1156" s="11"/>
      <c r="M1156" s="9"/>
      <c r="N1156" s="9"/>
      <c r="O1156" s="9"/>
    </row>
    <row r="1157" spans="7:15" x14ac:dyDescent="0.2">
      <c r="G1157" s="11"/>
      <c r="H1157" s="12"/>
      <c r="I1157" s="12"/>
      <c r="J1157" s="17"/>
      <c r="K1157" s="17"/>
      <c r="L1157" s="11"/>
      <c r="M1157" s="9"/>
      <c r="N1157" s="9"/>
      <c r="O1157" s="9"/>
    </row>
    <row r="1158" spans="7:15" x14ac:dyDescent="0.2">
      <c r="G1158" s="11"/>
      <c r="H1158" s="12"/>
      <c r="I1158" s="12"/>
      <c r="J1158" s="17"/>
      <c r="K1158" s="17"/>
      <c r="L1158" s="11"/>
      <c r="M1158" s="9"/>
      <c r="N1158" s="9"/>
      <c r="O1158" s="9"/>
    </row>
    <row r="1159" spans="7:15" x14ac:dyDescent="0.2">
      <c r="G1159" s="11"/>
      <c r="H1159" s="12"/>
      <c r="I1159" s="12"/>
      <c r="J1159" s="17"/>
      <c r="K1159" s="17"/>
      <c r="L1159" s="11"/>
      <c r="M1159" s="9"/>
      <c r="N1159" s="9"/>
      <c r="O1159" s="9"/>
    </row>
    <row r="1160" spans="7:15" x14ac:dyDescent="0.2">
      <c r="G1160" s="11"/>
      <c r="H1160" s="12"/>
      <c r="I1160" s="12"/>
      <c r="J1160" s="17"/>
      <c r="K1160" s="17"/>
      <c r="L1160" s="11"/>
      <c r="M1160" s="9"/>
      <c r="N1160" s="9"/>
      <c r="O1160" s="9"/>
    </row>
    <row r="1161" spans="7:15" x14ac:dyDescent="0.2">
      <c r="G1161" s="11"/>
      <c r="H1161" s="12"/>
      <c r="I1161" s="12"/>
      <c r="J1161" s="17"/>
      <c r="K1161" s="17"/>
      <c r="L1161" s="11"/>
      <c r="M1161" s="9"/>
      <c r="N1161" s="9"/>
      <c r="O1161" s="9"/>
    </row>
    <row r="1162" spans="7:15" x14ac:dyDescent="0.2">
      <c r="G1162" s="11"/>
      <c r="H1162" s="12"/>
      <c r="I1162" s="12"/>
      <c r="J1162" s="17"/>
      <c r="K1162" s="17"/>
      <c r="L1162" s="11"/>
      <c r="M1162" s="9"/>
      <c r="N1162" s="9"/>
      <c r="O1162" s="9"/>
    </row>
    <row r="1163" spans="7:15" x14ac:dyDescent="0.2">
      <c r="G1163" s="11"/>
      <c r="H1163" s="12"/>
      <c r="I1163" s="12"/>
      <c r="J1163" s="17"/>
      <c r="K1163" s="17"/>
      <c r="L1163" s="11"/>
      <c r="M1163" s="9"/>
      <c r="N1163" s="9"/>
      <c r="O1163" s="9"/>
    </row>
    <row r="1164" spans="7:15" x14ac:dyDescent="0.2">
      <c r="G1164" s="11"/>
      <c r="H1164" s="12"/>
      <c r="I1164" s="12"/>
      <c r="J1164" s="17"/>
      <c r="K1164" s="17"/>
      <c r="L1164" s="11"/>
      <c r="M1164" s="9"/>
      <c r="N1164" s="9"/>
      <c r="O1164" s="9"/>
    </row>
    <row r="1165" spans="7:15" x14ac:dyDescent="0.2">
      <c r="G1165" s="11"/>
      <c r="H1165" s="12"/>
      <c r="I1165" s="12"/>
      <c r="J1165" s="17"/>
      <c r="K1165" s="17"/>
      <c r="L1165" s="11"/>
      <c r="M1165" s="9"/>
      <c r="N1165" s="9"/>
      <c r="O1165" s="9"/>
    </row>
    <row r="1166" spans="7:15" x14ac:dyDescent="0.2">
      <c r="G1166" s="11"/>
      <c r="H1166" s="12"/>
      <c r="I1166" s="12"/>
      <c r="J1166" s="17"/>
      <c r="K1166" s="17"/>
      <c r="L1166" s="11"/>
      <c r="M1166" s="9"/>
      <c r="N1166" s="9"/>
      <c r="O1166" s="9"/>
    </row>
    <row r="1167" spans="7:15" x14ac:dyDescent="0.2">
      <c r="G1167" s="11"/>
      <c r="H1167" s="12"/>
      <c r="I1167" s="12"/>
      <c r="J1167" s="17"/>
      <c r="K1167" s="17"/>
      <c r="L1167" s="11"/>
      <c r="M1167" s="9"/>
      <c r="N1167" s="9"/>
      <c r="O1167" s="9"/>
    </row>
    <row r="1168" spans="7:15" x14ac:dyDescent="0.2">
      <c r="G1168" s="11"/>
      <c r="H1168" s="12"/>
      <c r="I1168" s="12"/>
      <c r="J1168" s="17"/>
      <c r="K1168" s="17"/>
      <c r="L1168" s="11"/>
      <c r="M1168" s="9"/>
      <c r="N1168" s="9"/>
      <c r="O1168" s="9"/>
    </row>
    <row r="1169" spans="7:15" x14ac:dyDescent="0.2">
      <c r="G1169" s="11"/>
      <c r="H1169" s="12"/>
      <c r="I1169" s="12"/>
      <c r="J1169" s="17"/>
      <c r="K1169" s="17"/>
      <c r="L1169" s="11"/>
      <c r="M1169" s="9"/>
      <c r="N1169" s="9"/>
      <c r="O1169" s="9"/>
    </row>
    <row r="1170" spans="7:15" x14ac:dyDescent="0.2">
      <c r="G1170" s="11"/>
      <c r="H1170" s="12"/>
      <c r="I1170" s="12"/>
      <c r="J1170" s="17"/>
      <c r="K1170" s="17"/>
      <c r="L1170" s="11"/>
      <c r="M1170" s="9"/>
      <c r="N1170" s="9"/>
      <c r="O1170" s="9"/>
    </row>
    <row r="1171" spans="7:15" x14ac:dyDescent="0.2">
      <c r="G1171" s="11"/>
      <c r="H1171" s="12"/>
      <c r="I1171" s="12"/>
      <c r="J1171" s="17"/>
      <c r="K1171" s="17"/>
      <c r="L1171" s="11"/>
      <c r="M1171" s="9"/>
      <c r="N1171" s="9"/>
      <c r="O1171" s="9"/>
    </row>
    <row r="1172" spans="7:15" x14ac:dyDescent="0.2">
      <c r="G1172" s="11"/>
      <c r="H1172" s="12"/>
      <c r="I1172" s="12"/>
      <c r="J1172" s="17"/>
      <c r="K1172" s="17"/>
      <c r="L1172" s="11"/>
      <c r="M1172" s="9"/>
      <c r="N1172" s="9"/>
      <c r="O1172" s="9"/>
    </row>
    <row r="1173" spans="7:15" x14ac:dyDescent="0.2">
      <c r="G1173" s="11"/>
      <c r="H1173" s="12"/>
      <c r="I1173" s="12"/>
      <c r="J1173" s="17"/>
      <c r="K1173" s="17"/>
      <c r="L1173" s="11"/>
      <c r="M1173" s="9"/>
      <c r="N1173" s="9"/>
      <c r="O1173" s="9"/>
    </row>
    <row r="1174" spans="7:15" x14ac:dyDescent="0.2">
      <c r="G1174" s="11"/>
      <c r="H1174" s="12"/>
      <c r="I1174" s="12"/>
      <c r="J1174" s="17"/>
      <c r="K1174" s="17"/>
      <c r="L1174" s="11"/>
      <c r="M1174" s="9"/>
      <c r="N1174" s="9"/>
      <c r="O1174" s="9"/>
    </row>
    <row r="1175" spans="7:15" x14ac:dyDescent="0.2">
      <c r="G1175" s="11"/>
      <c r="H1175" s="12"/>
      <c r="I1175" s="12"/>
      <c r="J1175" s="17"/>
      <c r="K1175" s="17"/>
      <c r="L1175" s="11"/>
      <c r="M1175" s="9"/>
      <c r="N1175" s="9"/>
      <c r="O1175" s="9"/>
    </row>
    <row r="1176" spans="7:15" x14ac:dyDescent="0.2">
      <c r="G1176" s="11"/>
      <c r="H1176" s="12"/>
      <c r="I1176" s="12"/>
      <c r="J1176" s="17"/>
      <c r="K1176" s="17"/>
      <c r="L1176" s="11"/>
      <c r="M1176" s="9"/>
      <c r="N1176" s="9"/>
      <c r="O1176" s="9"/>
    </row>
    <row r="1177" spans="7:15" x14ac:dyDescent="0.2">
      <c r="G1177" s="11"/>
      <c r="H1177" s="12"/>
      <c r="I1177" s="12"/>
      <c r="J1177" s="17"/>
      <c r="K1177" s="17"/>
      <c r="L1177" s="11"/>
      <c r="M1177" s="9"/>
      <c r="N1177" s="9"/>
      <c r="O1177" s="9"/>
    </row>
    <row r="1178" spans="7:15" x14ac:dyDescent="0.2">
      <c r="G1178" s="11"/>
      <c r="H1178" s="12"/>
      <c r="I1178" s="12"/>
      <c r="J1178" s="17"/>
      <c r="K1178" s="17"/>
      <c r="L1178" s="11"/>
      <c r="M1178" s="9"/>
      <c r="N1178" s="9"/>
      <c r="O1178" s="9"/>
    </row>
    <row r="1179" spans="7:15" x14ac:dyDescent="0.2">
      <c r="G1179" s="11"/>
      <c r="H1179" s="12"/>
      <c r="I1179" s="12"/>
      <c r="J1179" s="17"/>
      <c r="K1179" s="17"/>
      <c r="L1179" s="11"/>
      <c r="M1179" s="9"/>
      <c r="N1179" s="9"/>
      <c r="O1179" s="9"/>
    </row>
    <row r="1180" spans="7:15" x14ac:dyDescent="0.2">
      <c r="G1180" s="11"/>
      <c r="H1180" s="12"/>
      <c r="I1180" s="12"/>
      <c r="J1180" s="17"/>
      <c r="K1180" s="17"/>
      <c r="L1180" s="11"/>
      <c r="M1180" s="9"/>
      <c r="N1180" s="9"/>
      <c r="O1180" s="9"/>
    </row>
    <row r="1181" spans="7:15" x14ac:dyDescent="0.2">
      <c r="G1181" s="11"/>
      <c r="H1181" s="12"/>
      <c r="I1181" s="12"/>
      <c r="J1181" s="17"/>
      <c r="K1181" s="17"/>
      <c r="L1181" s="11"/>
      <c r="M1181" s="9"/>
      <c r="N1181" s="9"/>
      <c r="O1181" s="9"/>
    </row>
    <row r="1182" spans="7:15" x14ac:dyDescent="0.2">
      <c r="G1182" s="11"/>
      <c r="H1182" s="12"/>
      <c r="I1182" s="12"/>
      <c r="J1182" s="17"/>
      <c r="K1182" s="17"/>
      <c r="L1182" s="11"/>
      <c r="M1182" s="9"/>
      <c r="N1182" s="9"/>
      <c r="O1182" s="9"/>
    </row>
    <row r="1183" spans="7:15" x14ac:dyDescent="0.2">
      <c r="G1183" s="11"/>
      <c r="H1183" s="12"/>
      <c r="I1183" s="12"/>
      <c r="J1183" s="17"/>
      <c r="K1183" s="17"/>
      <c r="L1183" s="11"/>
      <c r="M1183" s="9"/>
      <c r="N1183" s="9"/>
      <c r="O1183" s="9"/>
    </row>
    <row r="1184" spans="7:15" x14ac:dyDescent="0.2">
      <c r="G1184" s="11"/>
      <c r="H1184" s="12"/>
      <c r="I1184" s="12"/>
      <c r="J1184" s="17"/>
      <c r="K1184" s="17"/>
      <c r="L1184" s="11"/>
      <c r="M1184" s="9"/>
      <c r="N1184" s="9"/>
      <c r="O1184" s="9"/>
    </row>
    <row r="1185" spans="7:15" x14ac:dyDescent="0.2">
      <c r="G1185" s="11"/>
      <c r="H1185" s="12"/>
      <c r="I1185" s="12"/>
      <c r="J1185" s="17"/>
      <c r="K1185" s="17"/>
      <c r="L1185" s="11"/>
      <c r="M1185" s="9"/>
      <c r="N1185" s="9"/>
      <c r="O1185" s="9"/>
    </row>
    <row r="1186" spans="7:15" x14ac:dyDescent="0.2">
      <c r="G1186" s="11"/>
      <c r="H1186" s="12"/>
      <c r="I1186" s="12"/>
      <c r="J1186" s="17"/>
      <c r="K1186" s="17"/>
      <c r="L1186" s="11"/>
      <c r="M1186" s="9"/>
      <c r="N1186" s="9"/>
      <c r="O1186" s="9"/>
    </row>
    <row r="1187" spans="7:15" x14ac:dyDescent="0.2">
      <c r="G1187" s="11"/>
      <c r="H1187" s="12"/>
      <c r="I1187" s="12"/>
      <c r="J1187" s="17"/>
      <c r="K1187" s="17"/>
      <c r="L1187" s="11"/>
      <c r="M1187" s="9"/>
      <c r="N1187" s="9"/>
      <c r="O1187" s="9"/>
    </row>
    <row r="1188" spans="7:15" x14ac:dyDescent="0.2">
      <c r="G1188" s="11"/>
      <c r="H1188" s="12"/>
      <c r="I1188" s="12"/>
      <c r="J1188" s="17"/>
      <c r="K1188" s="17"/>
      <c r="L1188" s="11"/>
      <c r="M1188" s="9"/>
      <c r="N1188" s="9"/>
      <c r="O1188" s="9"/>
    </row>
    <row r="1189" spans="7:15" x14ac:dyDescent="0.2">
      <c r="G1189" s="11"/>
      <c r="H1189" s="12"/>
      <c r="I1189" s="12"/>
      <c r="J1189" s="17"/>
      <c r="K1189" s="17"/>
      <c r="L1189" s="11"/>
      <c r="M1189" s="9"/>
      <c r="N1189" s="9"/>
      <c r="O1189" s="9"/>
    </row>
    <row r="1190" spans="7:15" x14ac:dyDescent="0.2">
      <c r="G1190" s="11"/>
      <c r="H1190" s="12"/>
      <c r="I1190" s="12"/>
      <c r="J1190" s="17"/>
      <c r="K1190" s="17"/>
      <c r="L1190" s="11"/>
      <c r="M1190" s="9"/>
      <c r="N1190" s="9"/>
      <c r="O1190" s="9"/>
    </row>
    <row r="1191" spans="7:15" x14ac:dyDescent="0.2">
      <c r="G1191" s="11"/>
      <c r="H1191" s="12"/>
      <c r="I1191" s="12"/>
      <c r="J1191" s="17"/>
      <c r="K1191" s="17"/>
      <c r="L1191" s="11"/>
      <c r="M1191" s="9"/>
      <c r="N1191" s="9"/>
      <c r="O1191" s="9"/>
    </row>
    <row r="1192" spans="7:15" x14ac:dyDescent="0.2">
      <c r="G1192" s="11"/>
      <c r="H1192" s="12"/>
      <c r="I1192" s="12"/>
      <c r="J1192" s="17"/>
      <c r="K1192" s="17"/>
      <c r="L1192" s="11"/>
      <c r="M1192" s="9"/>
      <c r="N1192" s="9"/>
      <c r="O1192" s="9"/>
    </row>
    <row r="1193" spans="7:15" x14ac:dyDescent="0.2">
      <c r="G1193" s="11"/>
      <c r="H1193" s="12"/>
      <c r="I1193" s="12"/>
      <c r="J1193" s="17"/>
      <c r="K1193" s="17"/>
      <c r="L1193" s="11"/>
      <c r="M1193" s="9"/>
      <c r="N1193" s="9"/>
      <c r="O1193" s="9"/>
    </row>
    <row r="1194" spans="7:15" x14ac:dyDescent="0.2">
      <c r="G1194" s="11"/>
      <c r="H1194" s="12"/>
      <c r="I1194" s="12"/>
      <c r="J1194" s="17"/>
      <c r="K1194" s="17"/>
      <c r="L1194" s="11"/>
      <c r="M1194" s="9"/>
      <c r="N1194" s="9"/>
      <c r="O1194" s="9"/>
    </row>
    <row r="1195" spans="7:15" x14ac:dyDescent="0.2">
      <c r="G1195" s="11"/>
      <c r="H1195" s="12"/>
      <c r="I1195" s="12"/>
      <c r="J1195" s="17"/>
      <c r="K1195" s="17"/>
      <c r="L1195" s="11"/>
      <c r="M1195" s="9"/>
      <c r="N1195" s="9"/>
      <c r="O1195" s="9"/>
    </row>
    <row r="1196" spans="7:15" x14ac:dyDescent="0.2">
      <c r="G1196" s="11"/>
      <c r="H1196" s="12"/>
      <c r="I1196" s="12"/>
      <c r="J1196" s="17"/>
      <c r="K1196" s="17"/>
      <c r="L1196" s="11"/>
      <c r="M1196" s="9"/>
      <c r="N1196" s="9"/>
      <c r="O1196" s="9"/>
    </row>
    <row r="1197" spans="7:15" x14ac:dyDescent="0.2">
      <c r="G1197" s="11"/>
      <c r="H1197" s="12"/>
      <c r="I1197" s="12"/>
      <c r="J1197" s="17"/>
      <c r="K1197" s="17"/>
      <c r="L1197" s="11"/>
      <c r="M1197" s="9"/>
      <c r="N1197" s="9"/>
      <c r="O1197" s="9"/>
    </row>
    <row r="1198" spans="7:15" x14ac:dyDescent="0.2">
      <c r="G1198" s="11"/>
      <c r="H1198" s="12"/>
      <c r="I1198" s="12"/>
      <c r="J1198" s="17"/>
      <c r="K1198" s="17"/>
      <c r="L1198" s="11"/>
      <c r="M1198" s="9"/>
      <c r="N1198" s="9"/>
      <c r="O1198" s="9"/>
    </row>
    <row r="1199" spans="7:15" x14ac:dyDescent="0.2">
      <c r="G1199" s="11"/>
      <c r="H1199" s="12"/>
      <c r="I1199" s="12"/>
      <c r="J1199" s="17"/>
      <c r="K1199" s="17"/>
      <c r="L1199" s="11"/>
      <c r="M1199" s="9"/>
      <c r="N1199" s="9"/>
      <c r="O1199" s="9"/>
    </row>
    <row r="1200" spans="7:15" x14ac:dyDescent="0.2">
      <c r="G1200" s="11"/>
      <c r="H1200" s="12"/>
      <c r="I1200" s="12"/>
      <c r="J1200" s="17"/>
      <c r="K1200" s="17"/>
      <c r="L1200" s="11"/>
      <c r="M1200" s="9"/>
      <c r="N1200" s="9"/>
      <c r="O1200" s="9"/>
    </row>
    <row r="1201" spans="7:15" x14ac:dyDescent="0.2">
      <c r="G1201" s="11"/>
      <c r="H1201" s="12"/>
      <c r="I1201" s="12"/>
      <c r="J1201" s="17"/>
      <c r="K1201" s="17"/>
      <c r="L1201" s="11"/>
      <c r="M1201" s="9"/>
      <c r="N1201" s="9"/>
      <c r="O1201" s="9"/>
    </row>
    <row r="1202" spans="7:15" x14ac:dyDescent="0.2">
      <c r="G1202" s="11"/>
      <c r="H1202" s="12"/>
      <c r="I1202" s="12"/>
      <c r="J1202" s="17"/>
      <c r="K1202" s="17"/>
      <c r="L1202" s="11"/>
      <c r="M1202" s="9"/>
      <c r="N1202" s="9"/>
      <c r="O1202" s="9"/>
    </row>
    <row r="1203" spans="7:15" x14ac:dyDescent="0.2">
      <c r="G1203" s="11"/>
      <c r="H1203" s="12"/>
      <c r="I1203" s="12"/>
      <c r="J1203" s="17"/>
      <c r="K1203" s="17"/>
      <c r="L1203" s="11"/>
      <c r="M1203" s="9"/>
      <c r="N1203" s="9"/>
      <c r="O1203" s="9"/>
    </row>
    <row r="1204" spans="7:15" x14ac:dyDescent="0.2">
      <c r="G1204" s="11"/>
      <c r="H1204" s="12"/>
      <c r="I1204" s="12"/>
      <c r="J1204" s="17"/>
      <c r="K1204" s="17"/>
      <c r="L1204" s="11"/>
      <c r="M1204" s="9"/>
      <c r="N1204" s="9"/>
      <c r="O1204" s="9"/>
    </row>
    <row r="1205" spans="7:15" x14ac:dyDescent="0.2">
      <c r="G1205" s="11"/>
      <c r="H1205" s="12"/>
      <c r="I1205" s="12"/>
      <c r="J1205" s="17"/>
      <c r="K1205" s="17"/>
      <c r="L1205" s="11"/>
      <c r="M1205" s="9"/>
      <c r="N1205" s="9"/>
      <c r="O1205" s="9"/>
    </row>
    <row r="1206" spans="7:15" x14ac:dyDescent="0.2">
      <c r="G1206" s="11"/>
      <c r="H1206" s="12"/>
      <c r="I1206" s="12"/>
      <c r="J1206" s="17"/>
      <c r="K1206" s="17"/>
      <c r="L1206" s="11"/>
      <c r="M1206" s="9"/>
      <c r="N1206" s="9"/>
      <c r="O1206" s="9"/>
    </row>
    <row r="1207" spans="7:15" x14ac:dyDescent="0.2">
      <c r="G1207" s="11"/>
      <c r="H1207" s="12"/>
      <c r="I1207" s="12"/>
      <c r="J1207" s="17"/>
      <c r="K1207" s="17"/>
      <c r="L1207" s="11"/>
      <c r="M1207" s="9"/>
      <c r="N1207" s="9"/>
      <c r="O1207" s="9"/>
    </row>
    <row r="1208" spans="7:15" x14ac:dyDescent="0.2">
      <c r="G1208" s="11"/>
      <c r="H1208" s="12"/>
      <c r="I1208" s="12"/>
      <c r="J1208" s="17"/>
      <c r="K1208" s="17"/>
      <c r="L1208" s="11"/>
      <c r="M1208" s="9"/>
      <c r="N1208" s="9"/>
      <c r="O1208" s="9"/>
    </row>
    <row r="1209" spans="7:15" x14ac:dyDescent="0.2">
      <c r="G1209" s="11"/>
      <c r="H1209" s="12"/>
      <c r="I1209" s="12"/>
      <c r="J1209" s="17"/>
      <c r="K1209" s="17"/>
      <c r="L1209" s="11"/>
      <c r="M1209" s="9"/>
      <c r="N1209" s="9"/>
      <c r="O1209" s="9"/>
    </row>
    <row r="1210" spans="7:15" x14ac:dyDescent="0.2">
      <c r="G1210" s="11"/>
      <c r="H1210" s="12"/>
      <c r="I1210" s="12"/>
      <c r="J1210" s="17"/>
      <c r="K1210" s="17"/>
      <c r="L1210" s="11"/>
      <c r="M1210" s="9"/>
      <c r="N1210" s="9"/>
      <c r="O1210" s="9"/>
    </row>
    <row r="1211" spans="7:15" x14ac:dyDescent="0.2">
      <c r="G1211" s="11"/>
      <c r="H1211" s="12"/>
      <c r="I1211" s="12"/>
      <c r="J1211" s="17"/>
      <c r="K1211" s="17"/>
      <c r="L1211" s="11"/>
      <c r="M1211" s="9"/>
      <c r="N1211" s="9"/>
      <c r="O1211" s="9"/>
    </row>
    <row r="1212" spans="7:15" x14ac:dyDescent="0.2">
      <c r="G1212" s="11"/>
      <c r="H1212" s="12"/>
      <c r="I1212" s="12"/>
      <c r="J1212" s="17"/>
      <c r="K1212" s="17"/>
      <c r="L1212" s="11"/>
      <c r="M1212" s="9"/>
      <c r="N1212" s="9"/>
      <c r="O1212" s="9"/>
    </row>
    <row r="1213" spans="7:15" x14ac:dyDescent="0.2">
      <c r="G1213" s="11"/>
      <c r="H1213" s="12"/>
      <c r="I1213" s="12"/>
      <c r="J1213" s="17"/>
      <c r="K1213" s="17"/>
      <c r="L1213" s="11"/>
      <c r="M1213" s="9"/>
      <c r="N1213" s="9"/>
      <c r="O1213" s="9"/>
    </row>
    <row r="1214" spans="7:15" x14ac:dyDescent="0.2">
      <c r="G1214" s="11"/>
      <c r="H1214" s="12"/>
      <c r="I1214" s="12"/>
      <c r="J1214" s="17"/>
      <c r="K1214" s="17"/>
      <c r="L1214" s="11"/>
      <c r="M1214" s="9"/>
      <c r="N1214" s="9"/>
      <c r="O1214" s="9"/>
    </row>
    <row r="1215" spans="7:15" x14ac:dyDescent="0.2">
      <c r="G1215" s="11"/>
      <c r="H1215" s="12"/>
      <c r="I1215" s="12"/>
      <c r="J1215" s="17"/>
      <c r="K1215" s="17"/>
      <c r="L1215" s="11"/>
      <c r="M1215" s="9"/>
      <c r="N1215" s="9"/>
      <c r="O1215" s="9"/>
    </row>
    <row r="1216" spans="7:15" x14ac:dyDescent="0.2">
      <c r="G1216" s="11"/>
      <c r="H1216" s="12"/>
      <c r="I1216" s="12"/>
      <c r="J1216" s="17"/>
      <c r="K1216" s="17"/>
      <c r="L1216" s="11"/>
      <c r="M1216" s="9"/>
      <c r="N1216" s="9"/>
      <c r="O1216" s="9"/>
    </row>
    <row r="1217" spans="7:15" x14ac:dyDescent="0.2">
      <c r="G1217" s="11"/>
      <c r="H1217" s="12"/>
      <c r="I1217" s="12"/>
      <c r="J1217" s="17"/>
      <c r="K1217" s="17"/>
      <c r="L1217" s="11"/>
      <c r="M1217" s="9"/>
      <c r="N1217" s="9"/>
      <c r="O1217" s="9"/>
    </row>
    <row r="1218" spans="7:15" x14ac:dyDescent="0.2">
      <c r="G1218" s="11"/>
      <c r="H1218" s="12"/>
      <c r="I1218" s="12"/>
      <c r="J1218" s="17"/>
      <c r="K1218" s="17"/>
      <c r="L1218" s="11"/>
      <c r="M1218" s="9"/>
      <c r="N1218" s="9"/>
      <c r="O1218" s="9"/>
    </row>
    <row r="1219" spans="7:15" x14ac:dyDescent="0.2">
      <c r="G1219" s="11"/>
      <c r="H1219" s="12"/>
      <c r="I1219" s="12"/>
      <c r="J1219" s="17"/>
      <c r="K1219" s="17"/>
      <c r="L1219" s="11"/>
      <c r="M1219" s="9"/>
      <c r="N1219" s="9"/>
      <c r="O1219" s="9"/>
    </row>
    <row r="1220" spans="7:15" x14ac:dyDescent="0.2">
      <c r="G1220" s="11"/>
      <c r="H1220" s="12"/>
      <c r="I1220" s="12"/>
      <c r="J1220" s="17"/>
      <c r="K1220" s="17"/>
      <c r="L1220" s="11"/>
      <c r="M1220" s="9"/>
      <c r="N1220" s="9"/>
      <c r="O1220" s="9"/>
    </row>
    <row r="1221" spans="7:15" x14ac:dyDescent="0.2">
      <c r="G1221" s="11"/>
      <c r="H1221" s="12"/>
      <c r="I1221" s="12"/>
      <c r="J1221" s="17"/>
      <c r="K1221" s="17"/>
      <c r="L1221" s="11"/>
      <c r="M1221" s="9"/>
      <c r="N1221" s="9"/>
      <c r="O1221" s="9"/>
    </row>
    <row r="1222" spans="7:15" x14ac:dyDescent="0.2">
      <c r="G1222" s="11"/>
      <c r="H1222" s="12"/>
      <c r="I1222" s="12"/>
      <c r="J1222" s="17"/>
      <c r="K1222" s="17"/>
      <c r="L1222" s="11"/>
      <c r="M1222" s="9"/>
      <c r="N1222" s="9"/>
      <c r="O1222" s="9"/>
    </row>
    <row r="1223" spans="7:15" x14ac:dyDescent="0.2">
      <c r="G1223" s="11"/>
      <c r="H1223" s="12"/>
      <c r="I1223" s="12"/>
      <c r="J1223" s="17"/>
      <c r="K1223" s="17"/>
      <c r="L1223" s="11"/>
      <c r="M1223" s="9"/>
      <c r="N1223" s="9"/>
      <c r="O1223" s="9"/>
    </row>
    <row r="1224" spans="7:15" x14ac:dyDescent="0.2">
      <c r="G1224" s="11"/>
      <c r="H1224" s="12"/>
      <c r="I1224" s="12"/>
      <c r="J1224" s="17"/>
      <c r="K1224" s="17"/>
      <c r="L1224" s="11"/>
      <c r="M1224" s="9"/>
      <c r="N1224" s="9"/>
      <c r="O1224" s="9"/>
    </row>
    <row r="1225" spans="7:15" x14ac:dyDescent="0.2">
      <c r="G1225" s="11"/>
      <c r="H1225" s="12"/>
      <c r="I1225" s="12"/>
      <c r="J1225" s="17"/>
      <c r="K1225" s="17"/>
      <c r="L1225" s="11"/>
      <c r="M1225" s="9"/>
      <c r="N1225" s="9"/>
      <c r="O1225" s="9"/>
    </row>
    <row r="1226" spans="7:15" x14ac:dyDescent="0.2">
      <c r="G1226" s="11"/>
      <c r="H1226" s="12"/>
      <c r="I1226" s="12"/>
      <c r="J1226" s="17"/>
      <c r="K1226" s="17"/>
      <c r="L1226" s="11"/>
      <c r="M1226" s="9"/>
      <c r="N1226" s="9"/>
      <c r="O1226" s="9"/>
    </row>
    <row r="1227" spans="7:15" x14ac:dyDescent="0.2">
      <c r="G1227" s="11"/>
      <c r="H1227" s="12"/>
      <c r="I1227" s="12"/>
      <c r="J1227" s="17"/>
      <c r="K1227" s="17"/>
      <c r="L1227" s="11"/>
      <c r="M1227" s="9"/>
      <c r="N1227" s="9"/>
      <c r="O1227" s="9"/>
    </row>
    <row r="1228" spans="7:15" x14ac:dyDescent="0.2">
      <c r="G1228" s="11"/>
      <c r="H1228" s="12"/>
      <c r="I1228" s="12"/>
      <c r="J1228" s="17"/>
      <c r="K1228" s="17"/>
      <c r="L1228" s="11"/>
      <c r="M1228" s="9"/>
      <c r="N1228" s="9"/>
      <c r="O1228" s="9"/>
    </row>
    <row r="1229" spans="7:15" x14ac:dyDescent="0.2">
      <c r="G1229" s="11"/>
      <c r="H1229" s="12"/>
      <c r="I1229" s="12"/>
      <c r="J1229" s="17"/>
      <c r="K1229" s="17"/>
      <c r="L1229" s="11"/>
      <c r="M1229" s="9"/>
      <c r="N1229" s="9"/>
      <c r="O1229" s="9"/>
    </row>
    <row r="1230" spans="7:15" x14ac:dyDescent="0.2">
      <c r="G1230" s="11"/>
      <c r="H1230" s="12"/>
      <c r="I1230" s="12"/>
      <c r="J1230" s="17"/>
      <c r="K1230" s="17"/>
      <c r="L1230" s="11"/>
      <c r="M1230" s="9"/>
      <c r="N1230" s="9"/>
      <c r="O1230" s="9"/>
    </row>
    <row r="1231" spans="7:15" x14ac:dyDescent="0.2">
      <c r="G1231" s="11"/>
      <c r="H1231" s="12"/>
      <c r="I1231" s="12"/>
      <c r="J1231" s="17"/>
      <c r="K1231" s="17"/>
      <c r="L1231" s="11"/>
      <c r="M1231" s="9"/>
      <c r="N1231" s="9"/>
      <c r="O1231" s="9"/>
    </row>
    <row r="1232" spans="7:15" x14ac:dyDescent="0.2">
      <c r="G1232" s="11"/>
      <c r="H1232" s="12"/>
      <c r="I1232" s="12"/>
      <c r="J1232" s="17"/>
      <c r="K1232" s="17"/>
      <c r="L1232" s="11"/>
      <c r="M1232" s="9"/>
      <c r="N1232" s="9"/>
      <c r="O1232" s="9"/>
    </row>
    <row r="1233" spans="7:15" x14ac:dyDescent="0.2">
      <c r="G1233" s="11"/>
      <c r="H1233" s="12"/>
      <c r="I1233" s="12"/>
      <c r="J1233" s="17"/>
      <c r="K1233" s="17"/>
      <c r="L1233" s="11"/>
      <c r="M1233" s="9"/>
      <c r="N1233" s="9"/>
      <c r="O1233" s="9"/>
    </row>
    <row r="1234" spans="7:15" x14ac:dyDescent="0.2">
      <c r="G1234" s="11"/>
      <c r="H1234" s="12"/>
      <c r="I1234" s="12"/>
      <c r="J1234" s="17"/>
      <c r="K1234" s="17"/>
      <c r="L1234" s="11"/>
      <c r="M1234" s="9"/>
      <c r="N1234" s="9"/>
      <c r="O1234" s="9"/>
    </row>
    <row r="1235" spans="7:15" x14ac:dyDescent="0.2">
      <c r="G1235" s="11"/>
      <c r="H1235" s="12"/>
      <c r="I1235" s="12"/>
      <c r="J1235" s="17"/>
      <c r="K1235" s="17"/>
      <c r="L1235" s="11"/>
      <c r="M1235" s="9"/>
      <c r="N1235" s="9"/>
      <c r="O1235" s="9"/>
    </row>
    <row r="1236" spans="7:15" x14ac:dyDescent="0.2">
      <c r="G1236" s="11"/>
      <c r="H1236" s="12"/>
      <c r="I1236" s="12"/>
      <c r="J1236" s="17"/>
      <c r="K1236" s="17"/>
      <c r="L1236" s="11"/>
      <c r="M1236" s="9"/>
      <c r="N1236" s="9"/>
      <c r="O1236" s="9"/>
    </row>
    <row r="1237" spans="7:15" x14ac:dyDescent="0.2">
      <c r="G1237" s="11"/>
      <c r="H1237" s="12"/>
      <c r="I1237" s="12"/>
      <c r="J1237" s="17"/>
      <c r="K1237" s="17"/>
      <c r="L1237" s="11"/>
      <c r="M1237" s="9"/>
      <c r="N1237" s="9"/>
      <c r="O1237" s="9"/>
    </row>
    <row r="1238" spans="7:15" x14ac:dyDescent="0.2">
      <c r="G1238" s="11"/>
      <c r="H1238" s="12"/>
      <c r="I1238" s="12"/>
      <c r="J1238" s="17"/>
      <c r="K1238" s="17"/>
      <c r="L1238" s="11"/>
      <c r="M1238" s="9"/>
      <c r="N1238" s="9"/>
      <c r="O1238" s="9"/>
    </row>
    <row r="1239" spans="7:15" x14ac:dyDescent="0.2">
      <c r="G1239" s="11"/>
      <c r="H1239" s="12"/>
      <c r="I1239" s="12"/>
      <c r="J1239" s="17"/>
      <c r="K1239" s="17"/>
      <c r="L1239" s="11"/>
      <c r="M1239" s="9"/>
      <c r="N1239" s="9"/>
      <c r="O1239" s="9"/>
    </row>
    <row r="1240" spans="7:15" x14ac:dyDescent="0.2">
      <c r="G1240" s="11"/>
      <c r="H1240" s="12"/>
      <c r="I1240" s="12"/>
      <c r="J1240" s="17"/>
      <c r="K1240" s="17"/>
      <c r="L1240" s="11"/>
      <c r="M1240" s="9"/>
      <c r="N1240" s="9"/>
      <c r="O1240" s="9"/>
    </row>
    <row r="1241" spans="7:15" x14ac:dyDescent="0.2">
      <c r="G1241" s="11"/>
      <c r="H1241" s="12"/>
      <c r="I1241" s="12"/>
      <c r="J1241" s="17"/>
      <c r="K1241" s="17"/>
      <c r="L1241" s="11"/>
      <c r="M1241" s="9"/>
      <c r="N1241" s="9"/>
      <c r="O1241" s="9"/>
    </row>
    <row r="1242" spans="7:15" x14ac:dyDescent="0.2">
      <c r="G1242" s="11"/>
      <c r="H1242" s="12"/>
      <c r="I1242" s="12"/>
      <c r="J1242" s="17"/>
      <c r="K1242" s="17"/>
      <c r="L1242" s="11"/>
      <c r="M1242" s="9"/>
      <c r="N1242" s="9"/>
      <c r="O1242" s="9"/>
    </row>
    <row r="1243" spans="7:15" x14ac:dyDescent="0.2">
      <c r="G1243" s="11"/>
      <c r="H1243" s="12"/>
      <c r="I1243" s="12"/>
      <c r="J1243" s="17"/>
      <c r="K1243" s="17"/>
      <c r="L1243" s="11"/>
      <c r="M1243" s="9"/>
      <c r="N1243" s="9"/>
      <c r="O1243" s="9"/>
    </row>
    <row r="1244" spans="7:15" x14ac:dyDescent="0.2">
      <c r="G1244" s="11"/>
      <c r="H1244" s="12"/>
      <c r="I1244" s="12"/>
      <c r="J1244" s="17"/>
      <c r="K1244" s="17"/>
      <c r="L1244" s="11"/>
      <c r="M1244" s="9"/>
      <c r="N1244" s="9"/>
      <c r="O1244" s="9"/>
    </row>
    <row r="1245" spans="7:15" x14ac:dyDescent="0.2">
      <c r="G1245" s="11"/>
      <c r="H1245" s="12"/>
      <c r="I1245" s="12"/>
      <c r="J1245" s="17"/>
      <c r="K1245" s="17"/>
      <c r="L1245" s="11"/>
      <c r="M1245" s="9"/>
      <c r="N1245" s="9"/>
      <c r="O1245" s="9"/>
    </row>
    <row r="1246" spans="7:15" x14ac:dyDescent="0.2">
      <c r="G1246" s="11"/>
      <c r="H1246" s="12"/>
      <c r="I1246" s="12"/>
      <c r="J1246" s="17"/>
      <c r="K1246" s="17"/>
      <c r="L1246" s="11"/>
      <c r="M1246" s="9"/>
      <c r="N1246" s="9"/>
      <c r="O1246" s="9"/>
    </row>
    <row r="1247" spans="7:15" x14ac:dyDescent="0.2">
      <c r="G1247" s="11"/>
      <c r="H1247" s="12"/>
      <c r="I1247" s="12"/>
      <c r="J1247" s="17"/>
      <c r="K1247" s="17"/>
      <c r="L1247" s="11"/>
      <c r="M1247" s="9"/>
      <c r="N1247" s="9"/>
      <c r="O1247" s="9"/>
    </row>
    <row r="1248" spans="7:15" x14ac:dyDescent="0.2">
      <c r="G1248" s="11"/>
      <c r="H1248" s="12"/>
      <c r="I1248" s="12"/>
      <c r="J1248" s="17"/>
      <c r="K1248" s="17"/>
      <c r="L1248" s="11"/>
      <c r="M1248" s="9"/>
      <c r="N1248" s="9"/>
      <c r="O1248" s="9"/>
    </row>
    <row r="1249" spans="7:15" x14ac:dyDescent="0.2">
      <c r="G1249" s="11"/>
      <c r="H1249" s="12"/>
      <c r="I1249" s="12"/>
      <c r="J1249" s="17"/>
      <c r="K1249" s="17"/>
      <c r="L1249" s="11"/>
      <c r="M1249" s="9"/>
      <c r="N1249" s="9"/>
      <c r="O1249" s="9"/>
    </row>
    <row r="1250" spans="7:15" x14ac:dyDescent="0.2">
      <c r="G1250" s="11"/>
      <c r="H1250" s="12"/>
      <c r="I1250" s="12"/>
      <c r="J1250" s="17"/>
      <c r="K1250" s="17"/>
      <c r="L1250" s="11"/>
      <c r="M1250" s="9"/>
      <c r="N1250" s="9"/>
      <c r="O1250" s="9"/>
    </row>
    <row r="1251" spans="7:15" x14ac:dyDescent="0.2">
      <c r="G1251" s="11"/>
      <c r="H1251" s="12"/>
      <c r="I1251" s="12"/>
      <c r="J1251" s="17"/>
      <c r="K1251" s="17"/>
      <c r="L1251" s="11"/>
      <c r="M1251" s="9"/>
      <c r="N1251" s="9"/>
      <c r="O1251" s="9"/>
    </row>
    <row r="1252" spans="7:15" x14ac:dyDescent="0.2">
      <c r="G1252" s="11"/>
      <c r="H1252" s="12"/>
      <c r="I1252" s="12"/>
      <c r="J1252" s="17"/>
      <c r="K1252" s="17"/>
      <c r="L1252" s="11"/>
      <c r="M1252" s="9"/>
      <c r="N1252" s="9"/>
      <c r="O1252" s="9"/>
    </row>
    <row r="1253" spans="7:15" x14ac:dyDescent="0.2">
      <c r="G1253" s="11"/>
      <c r="H1253" s="12"/>
      <c r="I1253" s="12"/>
      <c r="J1253" s="17"/>
      <c r="K1253" s="17"/>
      <c r="L1253" s="11"/>
      <c r="M1253" s="9"/>
      <c r="N1253" s="9"/>
      <c r="O1253" s="9"/>
    </row>
    <row r="1254" spans="7:15" x14ac:dyDescent="0.2">
      <c r="G1254" s="11"/>
      <c r="H1254" s="12"/>
      <c r="I1254" s="12"/>
      <c r="J1254" s="17"/>
      <c r="K1254" s="17"/>
      <c r="L1254" s="11"/>
      <c r="M1254" s="9"/>
      <c r="N1254" s="9"/>
      <c r="O1254" s="9"/>
    </row>
    <row r="1255" spans="7:15" x14ac:dyDescent="0.2">
      <c r="G1255" s="11"/>
      <c r="H1255" s="12"/>
      <c r="I1255" s="12"/>
      <c r="J1255" s="17"/>
      <c r="K1255" s="17"/>
      <c r="L1255" s="11"/>
      <c r="M1255" s="9"/>
      <c r="N1255" s="9"/>
      <c r="O1255" s="9"/>
    </row>
    <row r="1256" spans="7:15" x14ac:dyDescent="0.2">
      <c r="G1256" s="11"/>
      <c r="H1256" s="12"/>
      <c r="I1256" s="12"/>
      <c r="J1256" s="17"/>
      <c r="K1256" s="17"/>
      <c r="L1256" s="11"/>
      <c r="M1256" s="9"/>
      <c r="N1256" s="9"/>
      <c r="O1256" s="9"/>
    </row>
    <row r="1257" spans="7:15" x14ac:dyDescent="0.2">
      <c r="G1257" s="11"/>
      <c r="H1257" s="12"/>
      <c r="I1257" s="12"/>
      <c r="J1257" s="17"/>
      <c r="K1257" s="17"/>
      <c r="L1257" s="11"/>
      <c r="M1257" s="9"/>
      <c r="N1257" s="9"/>
      <c r="O1257" s="9"/>
    </row>
    <row r="1258" spans="7:15" x14ac:dyDescent="0.2">
      <c r="G1258" s="11"/>
      <c r="H1258" s="12"/>
      <c r="I1258" s="12"/>
      <c r="J1258" s="17"/>
      <c r="K1258" s="17"/>
      <c r="L1258" s="11"/>
      <c r="M1258" s="9"/>
      <c r="N1258" s="9"/>
      <c r="O1258" s="9"/>
    </row>
    <row r="1259" spans="7:15" x14ac:dyDescent="0.2">
      <c r="G1259" s="11"/>
      <c r="H1259" s="12"/>
      <c r="I1259" s="12"/>
      <c r="J1259" s="17"/>
      <c r="K1259" s="17"/>
      <c r="L1259" s="11"/>
      <c r="M1259" s="9"/>
      <c r="N1259" s="9"/>
      <c r="O1259" s="9"/>
    </row>
    <row r="1260" spans="7:15" x14ac:dyDescent="0.2">
      <c r="G1260" s="11"/>
      <c r="H1260" s="12"/>
      <c r="I1260" s="12"/>
      <c r="J1260" s="17"/>
      <c r="K1260" s="17"/>
      <c r="L1260" s="11"/>
      <c r="M1260" s="9"/>
      <c r="N1260" s="9"/>
      <c r="O1260" s="9"/>
    </row>
    <row r="1261" spans="7:15" x14ac:dyDescent="0.2">
      <c r="G1261" s="11"/>
      <c r="H1261" s="12"/>
      <c r="I1261" s="12"/>
      <c r="J1261" s="17"/>
      <c r="K1261" s="17"/>
      <c r="L1261" s="11"/>
      <c r="M1261" s="9"/>
      <c r="N1261" s="9"/>
      <c r="O1261" s="9"/>
    </row>
    <row r="1262" spans="7:15" x14ac:dyDescent="0.2">
      <c r="G1262" s="11"/>
      <c r="H1262" s="12"/>
      <c r="I1262" s="12"/>
      <c r="J1262" s="17"/>
      <c r="K1262" s="17"/>
      <c r="L1262" s="11"/>
      <c r="M1262" s="9"/>
      <c r="N1262" s="9"/>
      <c r="O1262" s="9"/>
    </row>
    <row r="1263" spans="7:15" x14ac:dyDescent="0.2">
      <c r="G1263" s="11"/>
      <c r="H1263" s="12"/>
      <c r="I1263" s="12"/>
      <c r="J1263" s="17"/>
      <c r="K1263" s="17"/>
      <c r="L1263" s="11"/>
      <c r="M1263" s="9"/>
      <c r="N1263" s="9"/>
      <c r="O1263" s="9"/>
    </row>
    <row r="1264" spans="7:15" x14ac:dyDescent="0.2">
      <c r="G1264" s="11"/>
      <c r="H1264" s="12"/>
      <c r="I1264" s="12"/>
      <c r="J1264" s="17"/>
      <c r="K1264" s="17"/>
      <c r="L1264" s="11"/>
      <c r="M1264" s="9"/>
      <c r="N1264" s="9"/>
      <c r="O1264" s="9"/>
    </row>
    <row r="1265" spans="7:15" x14ac:dyDescent="0.2">
      <c r="G1265" s="11"/>
      <c r="H1265" s="12"/>
      <c r="I1265" s="12"/>
      <c r="J1265" s="17"/>
      <c r="K1265" s="17"/>
      <c r="L1265" s="11"/>
      <c r="M1265" s="9"/>
      <c r="N1265" s="9"/>
      <c r="O1265" s="9"/>
    </row>
    <row r="1266" spans="7:15" x14ac:dyDescent="0.2">
      <c r="G1266" s="11"/>
      <c r="H1266" s="12"/>
      <c r="I1266" s="12"/>
      <c r="J1266" s="17"/>
      <c r="K1266" s="17"/>
      <c r="L1266" s="11"/>
      <c r="M1266" s="9"/>
      <c r="N1266" s="9"/>
      <c r="O1266" s="9"/>
    </row>
    <row r="1267" spans="7:15" x14ac:dyDescent="0.2">
      <c r="G1267" s="11"/>
      <c r="H1267" s="12"/>
      <c r="I1267" s="12"/>
      <c r="J1267" s="17"/>
      <c r="K1267" s="17"/>
      <c r="L1267" s="11"/>
      <c r="M1267" s="9"/>
      <c r="N1267" s="9"/>
      <c r="O1267" s="9"/>
    </row>
    <row r="1268" spans="7:15" x14ac:dyDescent="0.2">
      <c r="G1268" s="11"/>
      <c r="H1268" s="12"/>
      <c r="I1268" s="12"/>
      <c r="J1268" s="17"/>
      <c r="K1268" s="17"/>
      <c r="L1268" s="11"/>
      <c r="M1268" s="9"/>
      <c r="N1268" s="9"/>
      <c r="O1268" s="9"/>
    </row>
    <row r="1269" spans="7:15" x14ac:dyDescent="0.2">
      <c r="G1269" s="11"/>
      <c r="H1269" s="12"/>
      <c r="I1269" s="12"/>
      <c r="J1269" s="17"/>
      <c r="K1269" s="17"/>
      <c r="L1269" s="11"/>
      <c r="M1269" s="9"/>
      <c r="N1269" s="9"/>
      <c r="O1269" s="9"/>
    </row>
    <row r="1270" spans="7:15" x14ac:dyDescent="0.2">
      <c r="G1270" s="11"/>
      <c r="H1270" s="12"/>
      <c r="I1270" s="12"/>
      <c r="J1270" s="17"/>
      <c r="K1270" s="17"/>
      <c r="L1270" s="11"/>
      <c r="M1270" s="9"/>
      <c r="N1270" s="9"/>
      <c r="O1270" s="9"/>
    </row>
    <row r="1271" spans="7:15" x14ac:dyDescent="0.2">
      <c r="G1271" s="11"/>
      <c r="H1271" s="12"/>
      <c r="I1271" s="12"/>
      <c r="J1271" s="17"/>
      <c r="K1271" s="17"/>
      <c r="L1271" s="11"/>
      <c r="M1271" s="9"/>
      <c r="N1271" s="9"/>
      <c r="O1271" s="9"/>
    </row>
    <row r="1272" spans="7:15" x14ac:dyDescent="0.2">
      <c r="G1272" s="11"/>
      <c r="H1272" s="12"/>
      <c r="I1272" s="12"/>
      <c r="J1272" s="17"/>
      <c r="K1272" s="17"/>
      <c r="L1272" s="11"/>
      <c r="M1272" s="9"/>
      <c r="N1272" s="9"/>
      <c r="O1272" s="9"/>
    </row>
    <row r="1273" spans="7:15" x14ac:dyDescent="0.2">
      <c r="G1273" s="11"/>
      <c r="H1273" s="12"/>
      <c r="I1273" s="12"/>
      <c r="J1273" s="17"/>
      <c r="K1273" s="17"/>
      <c r="L1273" s="11"/>
      <c r="M1273" s="9"/>
      <c r="N1273" s="9"/>
      <c r="O1273" s="9"/>
    </row>
    <row r="1274" spans="7:15" x14ac:dyDescent="0.2">
      <c r="G1274" s="11"/>
      <c r="H1274" s="12"/>
      <c r="I1274" s="12"/>
      <c r="J1274" s="17"/>
      <c r="K1274" s="17"/>
      <c r="L1274" s="11"/>
      <c r="M1274" s="9"/>
      <c r="N1274" s="9"/>
      <c r="O1274" s="9"/>
    </row>
    <row r="1275" spans="7:15" x14ac:dyDescent="0.2">
      <c r="G1275" s="11"/>
      <c r="H1275" s="12"/>
      <c r="I1275" s="12"/>
      <c r="J1275" s="17"/>
      <c r="K1275" s="17"/>
      <c r="L1275" s="11"/>
      <c r="M1275" s="9"/>
      <c r="N1275" s="9"/>
      <c r="O1275" s="9"/>
    </row>
    <row r="1276" spans="7:15" x14ac:dyDescent="0.2">
      <c r="G1276" s="11"/>
      <c r="H1276" s="12"/>
      <c r="I1276" s="12"/>
      <c r="J1276" s="17"/>
      <c r="K1276" s="17"/>
      <c r="L1276" s="11"/>
      <c r="M1276" s="9"/>
      <c r="N1276" s="9"/>
      <c r="O1276" s="9"/>
    </row>
    <row r="1277" spans="7:15" x14ac:dyDescent="0.2">
      <c r="G1277" s="11"/>
      <c r="H1277" s="12"/>
      <c r="I1277" s="12"/>
      <c r="J1277" s="17"/>
      <c r="K1277" s="17"/>
      <c r="L1277" s="11"/>
      <c r="M1277" s="9"/>
      <c r="N1277" s="9"/>
      <c r="O1277" s="9"/>
    </row>
    <row r="1278" spans="7:15" x14ac:dyDescent="0.2">
      <c r="G1278" s="11"/>
      <c r="H1278" s="12"/>
      <c r="I1278" s="12"/>
      <c r="J1278" s="17"/>
      <c r="K1278" s="17"/>
      <c r="L1278" s="11"/>
      <c r="M1278" s="9"/>
      <c r="N1278" s="9"/>
      <c r="O1278" s="9"/>
    </row>
    <row r="1279" spans="7:15" x14ac:dyDescent="0.2">
      <c r="G1279" s="11"/>
      <c r="H1279" s="12"/>
      <c r="I1279" s="12"/>
      <c r="J1279" s="17"/>
      <c r="K1279" s="17"/>
      <c r="L1279" s="11"/>
      <c r="M1279" s="9"/>
      <c r="N1279" s="9"/>
      <c r="O1279" s="9"/>
    </row>
    <row r="1280" spans="7:15" x14ac:dyDescent="0.2">
      <c r="G1280" s="11"/>
      <c r="H1280" s="12"/>
      <c r="I1280" s="12"/>
      <c r="J1280" s="17"/>
      <c r="K1280" s="17"/>
      <c r="L1280" s="11"/>
      <c r="M1280" s="9"/>
      <c r="N1280" s="9"/>
      <c r="O1280" s="9"/>
    </row>
    <row r="1281" spans="7:15" x14ac:dyDescent="0.2">
      <c r="G1281" s="11"/>
      <c r="H1281" s="12"/>
      <c r="I1281" s="12"/>
      <c r="J1281" s="17"/>
      <c r="K1281" s="17"/>
      <c r="L1281" s="11"/>
      <c r="M1281" s="9"/>
      <c r="N1281" s="9"/>
      <c r="O1281" s="9"/>
    </row>
    <row r="1282" spans="7:15" x14ac:dyDescent="0.2">
      <c r="G1282" s="11"/>
      <c r="H1282" s="12"/>
      <c r="I1282" s="12"/>
      <c r="J1282" s="17"/>
      <c r="K1282" s="17"/>
      <c r="L1282" s="11"/>
      <c r="M1282" s="9"/>
      <c r="N1282" s="9"/>
      <c r="O1282" s="9"/>
    </row>
    <row r="1283" spans="7:15" x14ac:dyDescent="0.2">
      <c r="G1283" s="11"/>
      <c r="H1283" s="12"/>
      <c r="I1283" s="12"/>
      <c r="J1283" s="17"/>
      <c r="K1283" s="17"/>
      <c r="L1283" s="11"/>
      <c r="M1283" s="9"/>
      <c r="N1283" s="9"/>
      <c r="O1283" s="9"/>
    </row>
    <row r="1284" spans="7:15" x14ac:dyDescent="0.2">
      <c r="G1284" s="11"/>
      <c r="H1284" s="12"/>
      <c r="I1284" s="12"/>
      <c r="J1284" s="17"/>
      <c r="K1284" s="17"/>
      <c r="L1284" s="11"/>
      <c r="M1284" s="9"/>
      <c r="N1284" s="9"/>
      <c r="O1284" s="9"/>
    </row>
    <row r="1285" spans="7:15" x14ac:dyDescent="0.2">
      <c r="G1285" s="11"/>
      <c r="H1285" s="12"/>
      <c r="I1285" s="12"/>
      <c r="J1285" s="17"/>
      <c r="K1285" s="17"/>
      <c r="L1285" s="11"/>
      <c r="M1285" s="9"/>
      <c r="N1285" s="9"/>
      <c r="O1285" s="9"/>
    </row>
    <row r="1286" spans="7:15" x14ac:dyDescent="0.2">
      <c r="G1286" s="11"/>
      <c r="H1286" s="12"/>
      <c r="I1286" s="12"/>
      <c r="J1286" s="17"/>
      <c r="K1286" s="17"/>
      <c r="L1286" s="11"/>
      <c r="M1286" s="9"/>
      <c r="N1286" s="9"/>
      <c r="O1286" s="9"/>
    </row>
    <row r="1287" spans="7:15" x14ac:dyDescent="0.2">
      <c r="G1287" s="11"/>
      <c r="H1287" s="12"/>
      <c r="I1287" s="12"/>
      <c r="J1287" s="17"/>
      <c r="K1287" s="17"/>
      <c r="L1287" s="11"/>
      <c r="M1287" s="9"/>
      <c r="N1287" s="9"/>
      <c r="O1287" s="9"/>
    </row>
    <row r="1288" spans="7:15" x14ac:dyDescent="0.2">
      <c r="G1288" s="11"/>
      <c r="H1288" s="12"/>
      <c r="I1288" s="12"/>
      <c r="J1288" s="17"/>
      <c r="K1288" s="17"/>
      <c r="L1288" s="11"/>
      <c r="M1288" s="9"/>
      <c r="N1288" s="9"/>
      <c r="O1288" s="9"/>
    </row>
    <row r="1289" spans="7:15" x14ac:dyDescent="0.2">
      <c r="G1289" s="11"/>
      <c r="H1289" s="12"/>
      <c r="I1289" s="12"/>
      <c r="J1289" s="17"/>
      <c r="K1289" s="17"/>
      <c r="L1289" s="11"/>
      <c r="M1289" s="9"/>
      <c r="N1289" s="9"/>
      <c r="O1289" s="9"/>
    </row>
    <row r="1290" spans="7:15" x14ac:dyDescent="0.2">
      <c r="G1290" s="11"/>
      <c r="H1290" s="12"/>
      <c r="I1290" s="12"/>
      <c r="J1290" s="17"/>
      <c r="K1290" s="17"/>
      <c r="L1290" s="11"/>
      <c r="M1290" s="9"/>
      <c r="N1290" s="9"/>
      <c r="O1290" s="9"/>
    </row>
    <row r="1291" spans="7:15" x14ac:dyDescent="0.2">
      <c r="G1291" s="11"/>
      <c r="H1291" s="12"/>
      <c r="I1291" s="12"/>
      <c r="J1291" s="17"/>
      <c r="K1291" s="17"/>
      <c r="L1291" s="11"/>
      <c r="M1291" s="9"/>
      <c r="N1291" s="9"/>
      <c r="O1291" s="9"/>
    </row>
    <row r="1292" spans="7:15" x14ac:dyDescent="0.2">
      <c r="G1292" s="11"/>
      <c r="H1292" s="12"/>
      <c r="I1292" s="12"/>
      <c r="J1292" s="17"/>
      <c r="K1292" s="17"/>
      <c r="L1292" s="11"/>
      <c r="M1292" s="9"/>
      <c r="N1292" s="9"/>
      <c r="O1292" s="9"/>
    </row>
    <row r="1293" spans="7:15" x14ac:dyDescent="0.2">
      <c r="G1293" s="11"/>
      <c r="H1293" s="12"/>
      <c r="I1293" s="12"/>
      <c r="J1293" s="17"/>
      <c r="K1293" s="17"/>
      <c r="L1293" s="11"/>
      <c r="M1293" s="9"/>
      <c r="N1293" s="9"/>
      <c r="O1293" s="9"/>
    </row>
    <row r="1294" spans="7:15" x14ac:dyDescent="0.2">
      <c r="G1294" s="11"/>
      <c r="H1294" s="12"/>
      <c r="I1294" s="12"/>
      <c r="J1294" s="17"/>
      <c r="K1294" s="17"/>
      <c r="L1294" s="11"/>
      <c r="M1294" s="9"/>
      <c r="N1294" s="9"/>
      <c r="O1294" s="9"/>
    </row>
    <row r="1295" spans="7:15" x14ac:dyDescent="0.2">
      <c r="G1295" s="11"/>
      <c r="H1295" s="12"/>
      <c r="I1295" s="12"/>
      <c r="J1295" s="17"/>
      <c r="K1295" s="17"/>
      <c r="L1295" s="11"/>
      <c r="M1295" s="9"/>
      <c r="N1295" s="9"/>
      <c r="O1295" s="9"/>
    </row>
    <row r="1296" spans="7:15" x14ac:dyDescent="0.2">
      <c r="G1296" s="11"/>
      <c r="H1296" s="12"/>
      <c r="I1296" s="12"/>
      <c r="J1296" s="17"/>
      <c r="K1296" s="17"/>
      <c r="L1296" s="11"/>
      <c r="M1296" s="9"/>
      <c r="N1296" s="9"/>
      <c r="O1296" s="9"/>
    </row>
    <row r="1297" spans="7:15" x14ac:dyDescent="0.2">
      <c r="G1297" s="11"/>
      <c r="H1297" s="12"/>
      <c r="I1297" s="12"/>
      <c r="J1297" s="17"/>
      <c r="K1297" s="17"/>
      <c r="L1297" s="11"/>
      <c r="M1297" s="9"/>
      <c r="N1297" s="9"/>
      <c r="O1297" s="9"/>
    </row>
    <row r="1298" spans="7:15" x14ac:dyDescent="0.2">
      <c r="G1298" s="11"/>
      <c r="H1298" s="12"/>
      <c r="I1298" s="12"/>
      <c r="J1298" s="17"/>
      <c r="K1298" s="17"/>
      <c r="L1298" s="11"/>
      <c r="M1298" s="9"/>
      <c r="N1298" s="9"/>
      <c r="O1298" s="9"/>
    </row>
    <row r="1299" spans="7:15" x14ac:dyDescent="0.2">
      <c r="G1299" s="11"/>
      <c r="H1299" s="12"/>
      <c r="I1299" s="12"/>
      <c r="J1299" s="17"/>
      <c r="K1299" s="17"/>
      <c r="L1299" s="11"/>
      <c r="M1299" s="9"/>
      <c r="N1299" s="9"/>
      <c r="O1299" s="9"/>
    </row>
    <row r="1300" spans="7:15" x14ac:dyDescent="0.2">
      <c r="G1300" s="11"/>
      <c r="H1300" s="12"/>
      <c r="I1300" s="12"/>
      <c r="J1300" s="17"/>
      <c r="K1300" s="17"/>
      <c r="L1300" s="11"/>
      <c r="M1300" s="9"/>
      <c r="N1300" s="9"/>
      <c r="O1300" s="9"/>
    </row>
    <row r="1301" spans="7:15" x14ac:dyDescent="0.2">
      <c r="G1301" s="11"/>
      <c r="H1301" s="12"/>
      <c r="I1301" s="12"/>
      <c r="J1301" s="17"/>
      <c r="K1301" s="17"/>
      <c r="L1301" s="11"/>
      <c r="M1301" s="9"/>
      <c r="N1301" s="9"/>
      <c r="O1301" s="9"/>
    </row>
    <row r="1302" spans="7:15" x14ac:dyDescent="0.2">
      <c r="G1302" s="11"/>
      <c r="H1302" s="12"/>
      <c r="I1302" s="12"/>
      <c r="J1302" s="17"/>
      <c r="K1302" s="17"/>
      <c r="L1302" s="11"/>
      <c r="M1302" s="9"/>
      <c r="N1302" s="9"/>
      <c r="O1302" s="9"/>
    </row>
    <row r="1303" spans="7:15" x14ac:dyDescent="0.2">
      <c r="G1303" s="11"/>
      <c r="H1303" s="12"/>
      <c r="I1303" s="12"/>
      <c r="J1303" s="17"/>
      <c r="K1303" s="17"/>
      <c r="L1303" s="11"/>
      <c r="M1303" s="9"/>
      <c r="N1303" s="9"/>
      <c r="O1303" s="9"/>
    </row>
    <row r="1304" spans="7:15" x14ac:dyDescent="0.2">
      <c r="G1304" s="11"/>
      <c r="H1304" s="12"/>
      <c r="I1304" s="12"/>
      <c r="J1304" s="17"/>
      <c r="K1304" s="17"/>
      <c r="L1304" s="11"/>
      <c r="M1304" s="9"/>
      <c r="N1304" s="9"/>
      <c r="O1304" s="9"/>
    </row>
    <row r="1305" spans="7:15" x14ac:dyDescent="0.2">
      <c r="G1305" s="11"/>
      <c r="H1305" s="12"/>
      <c r="I1305" s="12"/>
      <c r="J1305" s="17"/>
      <c r="K1305" s="17"/>
      <c r="L1305" s="11"/>
      <c r="M1305" s="9"/>
      <c r="N1305" s="9"/>
      <c r="O1305" s="9"/>
    </row>
    <row r="1306" spans="7:15" x14ac:dyDescent="0.2">
      <c r="G1306" s="11"/>
      <c r="H1306" s="12"/>
      <c r="I1306" s="12"/>
      <c r="J1306" s="17"/>
      <c r="K1306" s="17"/>
      <c r="L1306" s="11"/>
      <c r="M1306" s="9"/>
      <c r="N1306" s="9"/>
      <c r="O1306" s="9"/>
    </row>
    <row r="1307" spans="7:15" x14ac:dyDescent="0.2">
      <c r="G1307" s="11"/>
      <c r="H1307" s="12"/>
      <c r="I1307" s="12"/>
      <c r="J1307" s="17"/>
      <c r="K1307" s="17"/>
      <c r="L1307" s="11"/>
      <c r="M1307" s="9"/>
      <c r="N1307" s="9"/>
      <c r="O1307" s="9"/>
    </row>
    <row r="1308" spans="7:15" x14ac:dyDescent="0.2">
      <c r="G1308" s="11"/>
      <c r="H1308" s="12"/>
      <c r="I1308" s="12"/>
      <c r="J1308" s="17"/>
      <c r="K1308" s="17"/>
      <c r="L1308" s="11"/>
      <c r="M1308" s="9"/>
      <c r="N1308" s="9"/>
      <c r="O1308" s="9"/>
    </row>
    <row r="1309" spans="7:15" x14ac:dyDescent="0.2">
      <c r="G1309" s="11"/>
      <c r="H1309" s="12"/>
      <c r="I1309" s="12"/>
      <c r="J1309" s="17"/>
      <c r="K1309" s="17"/>
      <c r="L1309" s="11"/>
      <c r="M1309" s="9"/>
      <c r="N1309" s="9"/>
      <c r="O1309" s="9"/>
    </row>
    <row r="1310" spans="7:15" x14ac:dyDescent="0.2">
      <c r="G1310" s="11"/>
      <c r="H1310" s="12"/>
      <c r="I1310" s="12"/>
      <c r="J1310" s="17"/>
      <c r="K1310" s="17"/>
      <c r="L1310" s="11"/>
      <c r="M1310" s="9"/>
      <c r="N1310" s="9"/>
      <c r="O1310" s="9"/>
    </row>
    <row r="1311" spans="7:15" x14ac:dyDescent="0.2">
      <c r="G1311" s="11"/>
      <c r="H1311" s="12"/>
      <c r="I1311" s="12"/>
      <c r="J1311" s="17"/>
      <c r="K1311" s="17"/>
      <c r="L1311" s="11"/>
      <c r="M1311" s="9"/>
      <c r="N1311" s="9"/>
      <c r="O1311" s="9"/>
    </row>
    <row r="1312" spans="7:15" x14ac:dyDescent="0.2">
      <c r="G1312" s="11"/>
      <c r="H1312" s="12"/>
      <c r="I1312" s="12"/>
      <c r="J1312" s="17"/>
      <c r="K1312" s="17"/>
      <c r="L1312" s="11"/>
      <c r="M1312" s="9"/>
      <c r="N1312" s="9"/>
      <c r="O1312" s="9"/>
    </row>
    <row r="1313" spans="7:15" x14ac:dyDescent="0.2">
      <c r="G1313" s="11"/>
      <c r="H1313" s="12"/>
      <c r="I1313" s="12"/>
      <c r="J1313" s="17"/>
      <c r="K1313" s="17"/>
      <c r="L1313" s="11"/>
      <c r="M1313" s="9"/>
      <c r="N1313" s="9"/>
      <c r="O1313" s="9"/>
    </row>
    <row r="1314" spans="7:15" x14ac:dyDescent="0.2">
      <c r="G1314" s="11"/>
      <c r="H1314" s="12"/>
      <c r="I1314" s="12"/>
      <c r="J1314" s="17"/>
      <c r="K1314" s="17"/>
      <c r="L1314" s="11"/>
      <c r="M1314" s="9"/>
      <c r="N1314" s="9"/>
      <c r="O1314" s="9"/>
    </row>
    <row r="1315" spans="7:15" x14ac:dyDescent="0.2">
      <c r="G1315" s="11"/>
      <c r="H1315" s="12"/>
      <c r="I1315" s="12"/>
      <c r="J1315" s="17"/>
      <c r="K1315" s="17"/>
      <c r="L1315" s="11"/>
      <c r="M1315" s="9"/>
      <c r="N1315" s="9"/>
      <c r="O1315" s="9"/>
    </row>
    <row r="1316" spans="7:15" x14ac:dyDescent="0.2">
      <c r="G1316" s="11"/>
      <c r="H1316" s="12"/>
      <c r="I1316" s="12"/>
      <c r="J1316" s="17"/>
      <c r="K1316" s="17"/>
      <c r="L1316" s="11"/>
      <c r="M1316" s="9"/>
      <c r="N1316" s="9"/>
      <c r="O1316" s="9"/>
    </row>
    <row r="1317" spans="7:15" x14ac:dyDescent="0.2">
      <c r="G1317" s="11"/>
      <c r="H1317" s="12"/>
      <c r="I1317" s="12"/>
      <c r="J1317" s="17"/>
      <c r="K1317" s="17"/>
      <c r="L1317" s="11"/>
      <c r="M1317" s="9"/>
      <c r="N1317" s="9"/>
      <c r="O1317" s="9"/>
    </row>
    <row r="1318" spans="7:15" x14ac:dyDescent="0.2">
      <c r="G1318" s="11"/>
      <c r="H1318" s="12"/>
      <c r="I1318" s="12"/>
      <c r="J1318" s="17"/>
      <c r="K1318" s="17"/>
      <c r="L1318" s="11"/>
      <c r="M1318" s="9"/>
      <c r="N1318" s="9"/>
      <c r="O1318" s="9"/>
    </row>
    <row r="1319" spans="7:15" x14ac:dyDescent="0.2">
      <c r="G1319" s="11"/>
      <c r="H1319" s="12"/>
      <c r="I1319" s="12"/>
      <c r="J1319" s="17"/>
      <c r="K1319" s="17"/>
      <c r="L1319" s="11"/>
      <c r="M1319" s="9"/>
      <c r="N1319" s="9"/>
      <c r="O1319" s="9"/>
    </row>
    <row r="1320" spans="7:15" x14ac:dyDescent="0.2">
      <c r="G1320" s="11"/>
      <c r="H1320" s="12"/>
      <c r="I1320" s="12"/>
      <c r="J1320" s="17"/>
      <c r="K1320" s="17"/>
      <c r="L1320" s="11"/>
      <c r="M1320" s="9"/>
      <c r="N1320" s="9"/>
      <c r="O1320" s="9"/>
    </row>
    <row r="1321" spans="7:15" x14ac:dyDescent="0.2">
      <c r="G1321" s="11"/>
      <c r="H1321" s="12"/>
      <c r="I1321" s="12"/>
      <c r="J1321" s="17"/>
      <c r="K1321" s="17"/>
      <c r="L1321" s="11"/>
      <c r="M1321" s="9"/>
      <c r="N1321" s="9"/>
      <c r="O1321" s="9"/>
    </row>
    <row r="1322" spans="7:15" x14ac:dyDescent="0.2">
      <c r="G1322" s="11"/>
      <c r="H1322" s="12"/>
      <c r="I1322" s="12"/>
      <c r="J1322" s="17"/>
      <c r="K1322" s="17"/>
      <c r="L1322" s="11"/>
      <c r="M1322" s="9"/>
      <c r="N1322" s="9"/>
      <c r="O1322" s="9"/>
    </row>
    <row r="1323" spans="7:15" x14ac:dyDescent="0.2">
      <c r="G1323" s="11"/>
      <c r="H1323" s="12"/>
      <c r="I1323" s="12"/>
      <c r="J1323" s="17"/>
      <c r="K1323" s="17"/>
      <c r="L1323" s="11"/>
      <c r="M1323" s="9"/>
      <c r="N1323" s="9"/>
      <c r="O1323" s="9"/>
    </row>
    <row r="1324" spans="7:15" x14ac:dyDescent="0.2">
      <c r="G1324" s="11"/>
      <c r="H1324" s="12"/>
      <c r="I1324" s="12"/>
      <c r="J1324" s="17"/>
      <c r="K1324" s="17"/>
      <c r="L1324" s="11"/>
      <c r="M1324" s="9"/>
      <c r="N1324" s="9"/>
      <c r="O1324" s="9"/>
    </row>
    <row r="1325" spans="7:15" x14ac:dyDescent="0.2">
      <c r="G1325" s="11"/>
      <c r="H1325" s="12"/>
      <c r="I1325" s="12"/>
      <c r="J1325" s="17"/>
      <c r="K1325" s="17"/>
      <c r="L1325" s="11"/>
      <c r="M1325" s="9"/>
      <c r="N1325" s="9"/>
      <c r="O1325" s="9"/>
    </row>
    <row r="1326" spans="7:15" x14ac:dyDescent="0.2">
      <c r="G1326" s="11"/>
      <c r="H1326" s="12"/>
      <c r="I1326" s="12"/>
      <c r="J1326" s="17"/>
      <c r="K1326" s="17"/>
      <c r="L1326" s="11"/>
      <c r="M1326" s="9"/>
      <c r="N1326" s="9"/>
      <c r="O1326" s="9"/>
    </row>
    <row r="1327" spans="7:15" x14ac:dyDescent="0.2">
      <c r="G1327" s="11"/>
      <c r="H1327" s="12"/>
      <c r="I1327" s="12"/>
      <c r="J1327" s="17"/>
      <c r="K1327" s="17"/>
      <c r="L1327" s="11"/>
      <c r="M1327" s="9"/>
      <c r="N1327" s="9"/>
      <c r="O1327" s="9"/>
    </row>
    <row r="1328" spans="7:15" x14ac:dyDescent="0.2">
      <c r="G1328" s="11"/>
      <c r="H1328" s="12"/>
      <c r="I1328" s="12"/>
      <c r="J1328" s="17"/>
      <c r="K1328" s="17"/>
      <c r="L1328" s="11"/>
      <c r="M1328" s="9"/>
      <c r="N1328" s="9"/>
      <c r="O1328" s="9"/>
    </row>
    <row r="1329" spans="7:15" x14ac:dyDescent="0.2">
      <c r="G1329" s="11"/>
      <c r="H1329" s="12"/>
      <c r="I1329" s="12"/>
      <c r="J1329" s="17"/>
      <c r="K1329" s="17"/>
      <c r="L1329" s="11"/>
      <c r="M1329" s="9"/>
      <c r="N1329" s="9"/>
      <c r="O1329" s="9"/>
    </row>
    <row r="1330" spans="7:15" x14ac:dyDescent="0.2">
      <c r="G1330" s="11"/>
      <c r="H1330" s="12"/>
      <c r="I1330" s="12"/>
      <c r="J1330" s="17"/>
      <c r="K1330" s="17"/>
      <c r="L1330" s="11"/>
      <c r="M1330" s="9"/>
      <c r="N1330" s="9"/>
      <c r="O1330" s="9"/>
    </row>
    <row r="1331" spans="7:15" x14ac:dyDescent="0.2">
      <c r="G1331" s="11"/>
      <c r="H1331" s="12"/>
      <c r="I1331" s="12"/>
      <c r="J1331" s="17"/>
      <c r="K1331" s="17"/>
      <c r="L1331" s="11"/>
      <c r="M1331" s="9"/>
      <c r="N1331" s="9"/>
      <c r="O1331" s="9"/>
    </row>
    <row r="1332" spans="7:15" x14ac:dyDescent="0.2">
      <c r="G1332" s="11"/>
      <c r="H1332" s="12"/>
      <c r="I1332" s="12"/>
      <c r="J1332" s="17"/>
      <c r="K1332" s="17"/>
      <c r="L1332" s="11"/>
      <c r="M1332" s="9"/>
      <c r="N1332" s="9"/>
      <c r="O1332" s="9"/>
    </row>
    <row r="1333" spans="7:15" x14ac:dyDescent="0.2">
      <c r="G1333" s="11"/>
      <c r="H1333" s="12"/>
      <c r="I1333" s="12"/>
      <c r="J1333" s="17"/>
      <c r="K1333" s="17"/>
      <c r="L1333" s="11"/>
      <c r="M1333" s="9"/>
      <c r="N1333" s="9"/>
      <c r="O1333" s="9"/>
    </row>
    <row r="1334" spans="7:15" x14ac:dyDescent="0.2">
      <c r="G1334" s="11"/>
      <c r="H1334" s="12"/>
      <c r="I1334" s="12"/>
      <c r="J1334" s="17"/>
      <c r="K1334" s="17"/>
      <c r="L1334" s="11"/>
      <c r="M1334" s="9"/>
      <c r="N1334" s="9"/>
      <c r="O1334" s="9"/>
    </row>
    <row r="1335" spans="7:15" x14ac:dyDescent="0.2">
      <c r="G1335" s="11"/>
      <c r="H1335" s="12"/>
      <c r="I1335" s="12"/>
      <c r="J1335" s="17"/>
      <c r="K1335" s="17"/>
      <c r="L1335" s="11"/>
      <c r="M1335" s="9"/>
      <c r="N1335" s="9"/>
      <c r="O1335" s="9"/>
    </row>
    <row r="1336" spans="7:15" x14ac:dyDescent="0.2">
      <c r="G1336" s="11"/>
      <c r="H1336" s="12"/>
      <c r="I1336" s="12"/>
      <c r="J1336" s="17"/>
      <c r="K1336" s="17"/>
      <c r="L1336" s="11"/>
      <c r="M1336" s="9"/>
      <c r="N1336" s="9"/>
      <c r="O1336" s="9"/>
    </row>
    <row r="1337" spans="7:15" x14ac:dyDescent="0.2">
      <c r="G1337" s="11"/>
      <c r="H1337" s="12"/>
      <c r="I1337" s="12"/>
      <c r="J1337" s="17"/>
      <c r="K1337" s="17"/>
      <c r="L1337" s="11"/>
      <c r="M1337" s="9"/>
      <c r="N1337" s="9"/>
      <c r="O1337" s="9"/>
    </row>
    <row r="1338" spans="7:15" x14ac:dyDescent="0.2">
      <c r="G1338" s="11"/>
      <c r="H1338" s="12"/>
      <c r="I1338" s="12"/>
      <c r="J1338" s="17"/>
      <c r="K1338" s="17"/>
      <c r="L1338" s="11"/>
      <c r="M1338" s="9"/>
      <c r="N1338" s="9"/>
      <c r="O1338" s="9"/>
    </row>
    <row r="1339" spans="7:15" x14ac:dyDescent="0.2">
      <c r="G1339" s="11"/>
      <c r="H1339" s="12"/>
      <c r="I1339" s="12"/>
      <c r="J1339" s="17"/>
      <c r="K1339" s="17"/>
      <c r="L1339" s="11"/>
      <c r="M1339" s="9"/>
      <c r="N1339" s="9"/>
      <c r="O1339" s="9"/>
    </row>
    <row r="1340" spans="7:15" x14ac:dyDescent="0.2">
      <c r="G1340" s="11"/>
      <c r="H1340" s="12"/>
      <c r="I1340" s="12"/>
      <c r="J1340" s="17"/>
      <c r="K1340" s="17"/>
      <c r="L1340" s="11"/>
      <c r="M1340" s="9"/>
      <c r="N1340" s="9"/>
      <c r="O1340" s="9"/>
    </row>
    <row r="1341" spans="7:15" x14ac:dyDescent="0.2">
      <c r="G1341" s="11"/>
      <c r="H1341" s="12"/>
      <c r="I1341" s="12"/>
      <c r="J1341" s="17"/>
      <c r="K1341" s="17"/>
      <c r="L1341" s="11"/>
      <c r="M1341" s="9"/>
      <c r="N1341" s="9"/>
      <c r="O1341" s="9"/>
    </row>
    <row r="1342" spans="7:15" x14ac:dyDescent="0.2">
      <c r="G1342" s="11"/>
      <c r="H1342" s="12"/>
      <c r="I1342" s="12"/>
      <c r="J1342" s="17"/>
      <c r="K1342" s="17"/>
      <c r="L1342" s="11"/>
      <c r="M1342" s="9"/>
      <c r="N1342" s="9"/>
      <c r="O1342" s="9"/>
    </row>
    <row r="1343" spans="7:15" x14ac:dyDescent="0.2">
      <c r="G1343" s="11"/>
      <c r="H1343" s="12"/>
      <c r="I1343" s="12"/>
      <c r="J1343" s="17"/>
      <c r="K1343" s="17"/>
      <c r="L1343" s="11"/>
      <c r="M1343" s="9"/>
      <c r="N1343" s="9"/>
      <c r="O1343" s="9"/>
    </row>
    <row r="1344" spans="7:15" x14ac:dyDescent="0.2">
      <c r="G1344" s="11"/>
      <c r="H1344" s="12"/>
      <c r="I1344" s="12"/>
      <c r="J1344" s="17"/>
      <c r="K1344" s="17"/>
      <c r="L1344" s="11"/>
      <c r="M1344" s="9"/>
      <c r="N1344" s="9"/>
      <c r="O1344" s="9"/>
    </row>
    <row r="1345" spans="7:15" x14ac:dyDescent="0.2">
      <c r="G1345" s="11"/>
      <c r="H1345" s="12"/>
      <c r="I1345" s="12"/>
      <c r="J1345" s="17"/>
      <c r="K1345" s="17"/>
      <c r="L1345" s="11"/>
      <c r="M1345" s="9"/>
      <c r="N1345" s="9"/>
      <c r="O1345" s="9"/>
    </row>
    <row r="1346" spans="7:15" x14ac:dyDescent="0.2">
      <c r="G1346" s="11"/>
      <c r="H1346" s="12"/>
      <c r="I1346" s="12"/>
      <c r="J1346" s="17"/>
      <c r="K1346" s="17"/>
      <c r="L1346" s="11"/>
      <c r="M1346" s="9"/>
      <c r="N1346" s="9"/>
      <c r="O1346" s="9"/>
    </row>
    <row r="1347" spans="7:15" x14ac:dyDescent="0.2">
      <c r="G1347" s="11"/>
      <c r="H1347" s="12"/>
      <c r="I1347" s="12"/>
      <c r="J1347" s="17"/>
      <c r="K1347" s="17"/>
      <c r="L1347" s="11"/>
      <c r="M1347" s="9"/>
      <c r="N1347" s="9"/>
      <c r="O1347" s="9"/>
    </row>
    <row r="1348" spans="7:15" x14ac:dyDescent="0.2">
      <c r="G1348" s="11"/>
      <c r="H1348" s="12"/>
      <c r="I1348" s="12"/>
      <c r="J1348" s="17"/>
      <c r="K1348" s="17"/>
      <c r="L1348" s="11"/>
      <c r="M1348" s="9"/>
      <c r="N1348" s="9"/>
      <c r="O1348" s="9"/>
    </row>
    <row r="1349" spans="7:15" x14ac:dyDescent="0.2">
      <c r="G1349" s="11"/>
      <c r="H1349" s="12"/>
      <c r="I1349" s="12"/>
      <c r="J1349" s="17"/>
      <c r="K1349" s="17"/>
      <c r="L1349" s="11"/>
      <c r="M1349" s="9"/>
      <c r="N1349" s="9"/>
      <c r="O1349" s="9"/>
    </row>
    <row r="1350" spans="7:15" x14ac:dyDescent="0.2">
      <c r="G1350" s="11"/>
      <c r="H1350" s="12"/>
      <c r="I1350" s="12"/>
      <c r="J1350" s="17"/>
      <c r="K1350" s="17"/>
      <c r="L1350" s="11"/>
      <c r="M1350" s="9"/>
      <c r="N1350" s="9"/>
      <c r="O1350" s="9"/>
    </row>
    <row r="1351" spans="7:15" x14ac:dyDescent="0.2">
      <c r="G1351" s="11"/>
      <c r="H1351" s="12"/>
      <c r="I1351" s="12"/>
      <c r="J1351" s="17"/>
      <c r="K1351" s="17"/>
      <c r="L1351" s="11"/>
      <c r="M1351" s="9"/>
      <c r="N1351" s="9"/>
      <c r="O1351" s="9"/>
    </row>
    <row r="1352" spans="7:15" x14ac:dyDescent="0.2">
      <c r="G1352" s="11"/>
      <c r="H1352" s="12"/>
      <c r="I1352" s="12"/>
      <c r="J1352" s="17"/>
      <c r="K1352" s="17"/>
      <c r="L1352" s="11"/>
      <c r="M1352" s="9"/>
      <c r="N1352" s="9"/>
      <c r="O1352" s="9"/>
    </row>
    <row r="1353" spans="7:15" x14ac:dyDescent="0.2">
      <c r="G1353" s="11"/>
      <c r="H1353" s="12"/>
      <c r="I1353" s="12"/>
      <c r="J1353" s="17"/>
      <c r="K1353" s="17"/>
      <c r="L1353" s="11"/>
      <c r="M1353" s="9"/>
      <c r="N1353" s="9"/>
      <c r="O1353" s="9"/>
    </row>
    <row r="1354" spans="7:15" x14ac:dyDescent="0.2">
      <c r="G1354" s="11"/>
      <c r="H1354" s="12"/>
      <c r="I1354" s="12"/>
      <c r="J1354" s="17"/>
      <c r="K1354" s="17"/>
      <c r="L1354" s="11"/>
      <c r="M1354" s="9"/>
      <c r="N1354" s="9"/>
      <c r="O1354" s="9"/>
    </row>
    <row r="1355" spans="7:15" x14ac:dyDescent="0.2">
      <c r="G1355" s="11"/>
      <c r="H1355" s="12"/>
      <c r="I1355" s="12"/>
      <c r="J1355" s="17"/>
      <c r="K1355" s="17"/>
      <c r="L1355" s="11"/>
      <c r="M1355" s="9"/>
      <c r="N1355" s="9"/>
      <c r="O1355" s="9"/>
    </row>
    <row r="1356" spans="7:15" x14ac:dyDescent="0.2">
      <c r="G1356" s="11"/>
      <c r="H1356" s="12"/>
      <c r="I1356" s="12"/>
      <c r="J1356" s="17"/>
      <c r="K1356" s="17"/>
      <c r="L1356" s="11"/>
      <c r="M1356" s="9"/>
      <c r="N1356" s="9"/>
      <c r="O1356" s="9"/>
    </row>
    <row r="1357" spans="7:15" x14ac:dyDescent="0.2">
      <c r="G1357" s="11"/>
      <c r="H1357" s="12"/>
      <c r="I1357" s="12"/>
      <c r="J1357" s="17"/>
      <c r="K1357" s="17"/>
      <c r="L1357" s="11"/>
      <c r="M1357" s="9"/>
      <c r="N1357" s="9"/>
      <c r="O1357" s="9"/>
    </row>
    <row r="1358" spans="7:15" x14ac:dyDescent="0.2">
      <c r="G1358" s="11"/>
      <c r="H1358" s="12"/>
      <c r="I1358" s="12"/>
      <c r="J1358" s="17"/>
      <c r="K1358" s="17"/>
      <c r="L1358" s="11"/>
      <c r="M1358" s="9"/>
      <c r="N1358" s="9"/>
      <c r="O1358" s="9"/>
    </row>
    <row r="1359" spans="7:15" x14ac:dyDescent="0.2">
      <c r="G1359" s="11"/>
      <c r="H1359" s="12"/>
      <c r="I1359" s="12"/>
      <c r="J1359" s="17"/>
      <c r="K1359" s="17"/>
      <c r="L1359" s="11"/>
      <c r="M1359" s="9"/>
      <c r="N1359" s="9"/>
      <c r="O1359" s="9"/>
    </row>
    <row r="1360" spans="7:15" x14ac:dyDescent="0.2">
      <c r="G1360" s="11"/>
      <c r="H1360" s="12"/>
      <c r="I1360" s="12"/>
      <c r="J1360" s="17"/>
      <c r="K1360" s="17"/>
      <c r="L1360" s="11"/>
      <c r="M1360" s="9"/>
      <c r="N1360" s="9"/>
      <c r="O1360" s="9"/>
    </row>
    <row r="1361" spans="7:15" x14ac:dyDescent="0.2">
      <c r="G1361" s="11"/>
      <c r="H1361" s="12"/>
      <c r="I1361" s="12"/>
      <c r="J1361" s="17"/>
      <c r="K1361" s="17"/>
      <c r="L1361" s="11"/>
      <c r="M1361" s="9"/>
      <c r="N1361" s="9"/>
      <c r="O1361" s="9"/>
    </row>
    <row r="1362" spans="7:15" x14ac:dyDescent="0.2">
      <c r="G1362" s="11"/>
      <c r="H1362" s="12"/>
      <c r="I1362" s="12"/>
      <c r="J1362" s="17"/>
      <c r="K1362" s="17"/>
      <c r="L1362" s="11"/>
      <c r="M1362" s="9"/>
      <c r="N1362" s="9"/>
      <c r="O1362" s="9"/>
    </row>
    <row r="1363" spans="7:15" x14ac:dyDescent="0.2">
      <c r="G1363" s="11"/>
      <c r="H1363" s="12"/>
      <c r="I1363" s="12"/>
      <c r="J1363" s="17"/>
      <c r="K1363" s="17"/>
      <c r="L1363" s="11"/>
      <c r="M1363" s="9"/>
      <c r="N1363" s="9"/>
      <c r="O1363" s="9"/>
    </row>
    <row r="1364" spans="7:15" x14ac:dyDescent="0.2">
      <c r="G1364" s="11"/>
      <c r="H1364" s="12"/>
      <c r="I1364" s="12"/>
      <c r="J1364" s="17"/>
      <c r="K1364" s="17"/>
      <c r="L1364" s="11"/>
      <c r="M1364" s="9"/>
      <c r="N1364" s="9"/>
      <c r="O1364" s="9"/>
    </row>
    <row r="1365" spans="7:15" x14ac:dyDescent="0.2">
      <c r="G1365" s="11"/>
      <c r="H1365" s="12"/>
      <c r="I1365" s="12"/>
      <c r="J1365" s="17"/>
      <c r="K1365" s="17"/>
      <c r="L1365" s="11"/>
      <c r="M1365" s="9"/>
      <c r="N1365" s="9"/>
      <c r="O1365" s="9"/>
    </row>
    <row r="1366" spans="7:15" x14ac:dyDescent="0.2">
      <c r="G1366" s="11"/>
      <c r="H1366" s="12"/>
      <c r="I1366" s="12"/>
      <c r="J1366" s="17"/>
      <c r="K1366" s="17"/>
      <c r="L1366" s="11"/>
      <c r="M1366" s="9"/>
      <c r="N1366" s="9"/>
      <c r="O1366" s="9"/>
    </row>
    <row r="1367" spans="7:15" x14ac:dyDescent="0.2">
      <c r="G1367" s="11"/>
      <c r="H1367" s="12"/>
      <c r="I1367" s="12"/>
      <c r="J1367" s="17"/>
      <c r="K1367" s="17"/>
      <c r="L1367" s="11"/>
      <c r="M1367" s="9"/>
      <c r="N1367" s="9"/>
      <c r="O1367" s="9"/>
    </row>
    <row r="1368" spans="7:15" x14ac:dyDescent="0.2">
      <c r="G1368" s="11"/>
      <c r="H1368" s="12"/>
      <c r="I1368" s="12"/>
      <c r="J1368" s="17"/>
      <c r="K1368" s="17"/>
      <c r="L1368" s="11"/>
      <c r="M1368" s="9"/>
      <c r="N1368" s="9"/>
      <c r="O1368" s="9"/>
    </row>
    <row r="1369" spans="7:15" x14ac:dyDescent="0.2">
      <c r="G1369" s="11"/>
      <c r="H1369" s="12"/>
      <c r="I1369" s="12"/>
      <c r="J1369" s="17"/>
      <c r="K1369" s="17"/>
      <c r="L1369" s="11"/>
      <c r="M1369" s="9"/>
      <c r="N1369" s="9"/>
      <c r="O1369" s="9"/>
    </row>
    <row r="1370" spans="7:15" x14ac:dyDescent="0.2">
      <c r="G1370" s="11"/>
      <c r="H1370" s="12"/>
      <c r="I1370" s="12"/>
      <c r="J1370" s="17"/>
      <c r="K1370" s="17"/>
      <c r="L1370" s="11"/>
      <c r="M1370" s="9"/>
      <c r="N1370" s="9"/>
      <c r="O1370" s="9"/>
    </row>
    <row r="1371" spans="7:15" x14ac:dyDescent="0.2">
      <c r="G1371" s="11"/>
      <c r="H1371" s="12"/>
      <c r="I1371" s="12"/>
      <c r="J1371" s="17"/>
      <c r="K1371" s="17"/>
      <c r="L1371" s="11"/>
      <c r="M1371" s="9"/>
      <c r="N1371" s="9"/>
      <c r="O1371" s="9"/>
    </row>
    <row r="1372" spans="7:15" x14ac:dyDescent="0.2">
      <c r="G1372" s="11"/>
      <c r="H1372" s="12"/>
      <c r="I1372" s="12"/>
      <c r="J1372" s="17"/>
      <c r="K1372" s="17"/>
      <c r="L1372" s="11"/>
      <c r="M1372" s="9"/>
      <c r="N1372" s="9"/>
      <c r="O1372" s="9"/>
    </row>
    <row r="1373" spans="7:15" x14ac:dyDescent="0.2">
      <c r="G1373" s="11"/>
      <c r="H1373" s="12"/>
      <c r="I1373" s="12"/>
      <c r="J1373" s="17"/>
      <c r="K1373" s="17"/>
      <c r="L1373" s="11"/>
      <c r="M1373" s="9"/>
      <c r="N1373" s="9"/>
      <c r="O1373" s="9"/>
    </row>
    <row r="1374" spans="7:15" x14ac:dyDescent="0.2">
      <c r="G1374" s="11"/>
      <c r="H1374" s="12"/>
      <c r="I1374" s="12"/>
      <c r="J1374" s="17"/>
      <c r="K1374" s="17"/>
      <c r="L1374" s="11"/>
      <c r="M1374" s="9"/>
      <c r="N1374" s="9"/>
      <c r="O1374" s="9"/>
    </row>
    <row r="1375" spans="7:15" x14ac:dyDescent="0.2">
      <c r="G1375" s="11"/>
      <c r="H1375" s="12"/>
      <c r="I1375" s="12"/>
      <c r="J1375" s="17"/>
      <c r="K1375" s="17"/>
      <c r="L1375" s="11"/>
      <c r="M1375" s="9"/>
      <c r="N1375" s="9"/>
      <c r="O1375" s="9"/>
    </row>
    <row r="1376" spans="7:15" x14ac:dyDescent="0.2">
      <c r="G1376" s="11"/>
      <c r="H1376" s="12"/>
      <c r="I1376" s="12"/>
      <c r="J1376" s="17"/>
      <c r="K1376" s="17"/>
      <c r="L1376" s="11"/>
      <c r="M1376" s="9"/>
      <c r="N1376" s="9"/>
      <c r="O1376" s="9"/>
    </row>
    <row r="1377" spans="7:15" x14ac:dyDescent="0.2">
      <c r="G1377" s="11"/>
      <c r="H1377" s="12"/>
      <c r="I1377" s="12"/>
      <c r="J1377" s="17"/>
      <c r="K1377" s="17"/>
      <c r="L1377" s="11"/>
      <c r="M1377" s="9"/>
      <c r="N1377" s="9"/>
      <c r="O1377" s="9"/>
    </row>
    <row r="1378" spans="7:15" x14ac:dyDescent="0.2">
      <c r="G1378" s="11"/>
      <c r="H1378" s="12"/>
      <c r="I1378" s="12"/>
      <c r="J1378" s="17"/>
      <c r="K1378" s="17"/>
      <c r="L1378" s="11"/>
      <c r="M1378" s="9"/>
      <c r="N1378" s="9"/>
      <c r="O1378" s="9"/>
    </row>
    <row r="1379" spans="7:15" x14ac:dyDescent="0.2">
      <c r="G1379" s="11"/>
      <c r="H1379" s="12"/>
      <c r="I1379" s="12"/>
      <c r="J1379" s="17"/>
      <c r="K1379" s="17"/>
      <c r="L1379" s="11"/>
      <c r="M1379" s="9"/>
      <c r="N1379" s="9"/>
      <c r="O1379" s="9"/>
    </row>
    <row r="1380" spans="7:15" x14ac:dyDescent="0.2">
      <c r="G1380" s="11"/>
      <c r="H1380" s="12"/>
      <c r="I1380" s="12"/>
      <c r="J1380" s="17"/>
      <c r="K1380" s="17"/>
      <c r="L1380" s="11"/>
      <c r="M1380" s="9"/>
      <c r="N1380" s="9"/>
      <c r="O1380" s="9"/>
    </row>
    <row r="1381" spans="7:15" x14ac:dyDescent="0.2">
      <c r="G1381" s="11"/>
      <c r="H1381" s="12"/>
      <c r="I1381" s="12"/>
      <c r="J1381" s="17"/>
      <c r="K1381" s="17"/>
      <c r="L1381" s="11"/>
      <c r="M1381" s="9"/>
      <c r="N1381" s="9"/>
      <c r="O1381" s="9"/>
    </row>
    <row r="1382" spans="7:15" x14ac:dyDescent="0.2">
      <c r="G1382" s="11"/>
      <c r="H1382" s="12"/>
      <c r="I1382" s="12"/>
      <c r="J1382" s="17"/>
      <c r="K1382" s="17"/>
      <c r="L1382" s="11"/>
      <c r="M1382" s="9"/>
      <c r="N1382" s="9"/>
      <c r="O1382" s="9"/>
    </row>
    <row r="1383" spans="7:15" x14ac:dyDescent="0.2">
      <c r="G1383" s="11"/>
      <c r="H1383" s="12"/>
      <c r="I1383" s="12"/>
      <c r="J1383" s="17"/>
      <c r="K1383" s="17"/>
      <c r="L1383" s="11"/>
      <c r="M1383" s="9"/>
      <c r="N1383" s="9"/>
      <c r="O1383" s="9"/>
    </row>
    <row r="1384" spans="7:15" x14ac:dyDescent="0.2">
      <c r="G1384" s="11"/>
      <c r="H1384" s="12"/>
      <c r="I1384" s="12"/>
      <c r="J1384" s="17"/>
      <c r="K1384" s="17"/>
      <c r="L1384" s="11"/>
      <c r="M1384" s="9"/>
      <c r="N1384" s="9"/>
      <c r="O1384" s="9"/>
    </row>
    <row r="1385" spans="7:15" x14ac:dyDescent="0.2">
      <c r="G1385" s="11"/>
      <c r="H1385" s="12"/>
      <c r="I1385" s="12"/>
      <c r="J1385" s="17"/>
      <c r="K1385" s="17"/>
      <c r="L1385" s="11"/>
      <c r="M1385" s="9"/>
      <c r="N1385" s="9"/>
      <c r="O1385" s="9"/>
    </row>
    <row r="1386" spans="7:15" x14ac:dyDescent="0.2">
      <c r="G1386" s="11"/>
      <c r="H1386" s="12"/>
      <c r="I1386" s="12"/>
      <c r="J1386" s="17"/>
      <c r="K1386" s="17"/>
      <c r="L1386" s="11"/>
      <c r="M1386" s="9"/>
      <c r="N1386" s="9"/>
      <c r="O1386" s="9"/>
    </row>
    <row r="1387" spans="7:15" x14ac:dyDescent="0.2">
      <c r="G1387" s="11"/>
      <c r="H1387" s="12"/>
      <c r="I1387" s="12"/>
      <c r="J1387" s="17"/>
      <c r="K1387" s="17"/>
      <c r="L1387" s="11"/>
      <c r="M1387" s="9"/>
      <c r="N1387" s="9"/>
      <c r="O1387" s="9"/>
    </row>
    <row r="1388" spans="7:15" x14ac:dyDescent="0.2">
      <c r="G1388" s="11"/>
      <c r="H1388" s="12"/>
      <c r="I1388" s="12"/>
      <c r="J1388" s="17"/>
      <c r="K1388" s="17"/>
      <c r="L1388" s="11"/>
      <c r="M1388" s="9"/>
      <c r="N1388" s="9"/>
      <c r="O1388" s="9"/>
    </row>
    <row r="1389" spans="7:15" x14ac:dyDescent="0.2">
      <c r="G1389" s="11"/>
      <c r="H1389" s="12"/>
      <c r="I1389" s="12"/>
      <c r="J1389" s="17"/>
      <c r="K1389" s="17"/>
      <c r="L1389" s="11"/>
      <c r="M1389" s="9"/>
      <c r="N1389" s="9"/>
      <c r="O1389" s="9"/>
    </row>
    <row r="1390" spans="7:15" x14ac:dyDescent="0.2">
      <c r="G1390" s="11"/>
      <c r="H1390" s="12"/>
      <c r="I1390" s="12"/>
      <c r="J1390" s="17"/>
      <c r="K1390" s="17"/>
      <c r="L1390" s="11"/>
      <c r="M1390" s="9"/>
      <c r="N1390" s="9"/>
      <c r="O1390" s="9"/>
    </row>
    <row r="1391" spans="7:15" x14ac:dyDescent="0.2">
      <c r="G1391" s="11"/>
      <c r="H1391" s="12"/>
      <c r="I1391" s="12"/>
      <c r="J1391" s="17"/>
      <c r="K1391" s="17"/>
      <c r="L1391" s="11"/>
      <c r="M1391" s="9"/>
      <c r="N1391" s="9"/>
      <c r="O1391" s="9"/>
    </row>
    <row r="1392" spans="7:15" x14ac:dyDescent="0.2">
      <c r="G1392" s="11"/>
      <c r="H1392" s="12"/>
      <c r="I1392" s="12"/>
      <c r="J1392" s="17"/>
      <c r="K1392" s="17"/>
      <c r="L1392" s="11"/>
      <c r="M1392" s="9"/>
      <c r="N1392" s="9"/>
      <c r="O1392" s="9"/>
    </row>
    <row r="1393" spans="7:15" x14ac:dyDescent="0.2">
      <c r="G1393" s="11"/>
      <c r="H1393" s="12"/>
      <c r="I1393" s="12"/>
      <c r="J1393" s="17"/>
      <c r="K1393" s="17"/>
      <c r="L1393" s="11"/>
      <c r="M1393" s="9"/>
      <c r="N1393" s="9"/>
      <c r="O1393" s="9"/>
    </row>
    <row r="1394" spans="7:15" x14ac:dyDescent="0.2">
      <c r="G1394" s="11"/>
      <c r="H1394" s="12"/>
      <c r="I1394" s="12"/>
      <c r="J1394" s="17"/>
      <c r="K1394" s="17"/>
      <c r="L1394" s="11"/>
      <c r="M1394" s="9"/>
      <c r="N1394" s="9"/>
      <c r="O1394" s="9"/>
    </row>
    <row r="1395" spans="7:15" x14ac:dyDescent="0.2">
      <c r="G1395" s="11"/>
      <c r="H1395" s="12"/>
      <c r="I1395" s="12"/>
      <c r="J1395" s="17"/>
      <c r="K1395" s="17"/>
      <c r="L1395" s="11"/>
      <c r="M1395" s="9"/>
      <c r="N1395" s="9"/>
      <c r="O1395" s="9"/>
    </row>
    <row r="1396" spans="7:15" x14ac:dyDescent="0.2">
      <c r="G1396" s="11"/>
      <c r="H1396" s="12"/>
      <c r="I1396" s="12"/>
      <c r="J1396" s="17"/>
      <c r="K1396" s="17"/>
      <c r="L1396" s="11"/>
      <c r="M1396" s="9"/>
      <c r="N1396" s="9"/>
      <c r="O1396" s="9"/>
    </row>
    <row r="1397" spans="7:15" x14ac:dyDescent="0.2">
      <c r="G1397" s="11"/>
      <c r="H1397" s="12"/>
      <c r="I1397" s="12"/>
      <c r="J1397" s="17"/>
      <c r="K1397" s="17"/>
      <c r="L1397" s="11"/>
      <c r="M1397" s="9"/>
      <c r="N1397" s="9"/>
      <c r="O1397" s="9"/>
    </row>
    <row r="1398" spans="7:15" x14ac:dyDescent="0.2">
      <c r="G1398" s="11"/>
      <c r="H1398" s="12"/>
      <c r="I1398" s="12"/>
      <c r="J1398" s="17"/>
      <c r="K1398" s="17"/>
      <c r="L1398" s="11"/>
      <c r="M1398" s="9"/>
      <c r="N1398" s="9"/>
      <c r="O1398" s="9"/>
    </row>
    <row r="1399" spans="7:15" x14ac:dyDescent="0.2">
      <c r="G1399" s="11"/>
      <c r="H1399" s="12"/>
      <c r="I1399" s="12"/>
      <c r="J1399" s="17"/>
      <c r="K1399" s="17"/>
      <c r="L1399" s="11"/>
      <c r="M1399" s="9"/>
      <c r="N1399" s="9"/>
      <c r="O1399" s="9"/>
    </row>
    <row r="1400" spans="7:15" x14ac:dyDescent="0.2">
      <c r="G1400" s="11"/>
      <c r="H1400" s="12"/>
      <c r="I1400" s="12"/>
      <c r="J1400" s="17"/>
      <c r="K1400" s="17"/>
      <c r="L1400" s="11"/>
      <c r="M1400" s="9"/>
      <c r="N1400" s="9"/>
      <c r="O1400" s="9"/>
    </row>
    <row r="1401" spans="7:15" x14ac:dyDescent="0.2">
      <c r="G1401" s="11"/>
      <c r="H1401" s="12"/>
      <c r="I1401" s="12"/>
      <c r="J1401" s="17"/>
      <c r="K1401" s="17"/>
      <c r="L1401" s="11"/>
      <c r="M1401" s="9"/>
      <c r="N1401" s="9"/>
      <c r="O1401" s="9"/>
    </row>
    <row r="1402" spans="7:15" x14ac:dyDescent="0.2">
      <c r="G1402" s="11"/>
      <c r="H1402" s="12"/>
      <c r="I1402" s="12"/>
      <c r="J1402" s="17"/>
      <c r="K1402" s="17"/>
      <c r="L1402" s="11"/>
      <c r="M1402" s="9"/>
      <c r="N1402" s="9"/>
      <c r="O1402" s="9"/>
    </row>
    <row r="1403" spans="7:15" x14ac:dyDescent="0.2">
      <c r="G1403" s="11"/>
      <c r="H1403" s="12"/>
      <c r="I1403" s="12"/>
      <c r="J1403" s="17"/>
      <c r="K1403" s="17"/>
      <c r="L1403" s="11"/>
      <c r="M1403" s="9"/>
      <c r="N1403" s="9"/>
      <c r="O1403" s="9"/>
    </row>
    <row r="1404" spans="7:15" x14ac:dyDescent="0.2">
      <c r="G1404" s="11"/>
      <c r="H1404" s="12"/>
      <c r="I1404" s="12"/>
      <c r="J1404" s="17"/>
      <c r="K1404" s="17"/>
      <c r="L1404" s="11"/>
      <c r="M1404" s="9"/>
      <c r="N1404" s="9"/>
      <c r="O1404" s="9"/>
    </row>
    <row r="1405" spans="7:15" x14ac:dyDescent="0.2">
      <c r="G1405" s="11"/>
      <c r="H1405" s="12"/>
      <c r="I1405" s="12"/>
      <c r="J1405" s="17"/>
      <c r="K1405" s="17"/>
      <c r="L1405" s="11"/>
      <c r="M1405" s="9"/>
      <c r="N1405" s="9"/>
      <c r="O1405" s="9"/>
    </row>
    <row r="1406" spans="7:15" x14ac:dyDescent="0.2">
      <c r="G1406" s="11"/>
      <c r="H1406" s="12"/>
      <c r="I1406" s="12"/>
      <c r="J1406" s="17"/>
      <c r="K1406" s="17"/>
      <c r="L1406" s="11"/>
      <c r="M1406" s="9"/>
      <c r="N1406" s="9"/>
      <c r="O1406" s="9"/>
    </row>
    <row r="1407" spans="7:15" x14ac:dyDescent="0.2">
      <c r="G1407" s="11"/>
      <c r="H1407" s="12"/>
      <c r="I1407" s="12"/>
      <c r="J1407" s="17"/>
      <c r="K1407" s="17"/>
      <c r="L1407" s="11"/>
      <c r="M1407" s="9"/>
      <c r="N1407" s="9"/>
      <c r="O1407" s="9"/>
    </row>
    <row r="1408" spans="7:15" x14ac:dyDescent="0.2">
      <c r="G1408" s="11"/>
      <c r="H1408" s="12"/>
      <c r="I1408" s="12"/>
      <c r="J1408" s="17"/>
      <c r="K1408" s="17"/>
      <c r="L1408" s="11"/>
      <c r="M1408" s="9"/>
      <c r="N1408" s="9"/>
      <c r="O1408" s="9"/>
    </row>
    <row r="1409" spans="7:15" x14ac:dyDescent="0.2">
      <c r="G1409" s="11"/>
      <c r="H1409" s="12"/>
      <c r="I1409" s="12"/>
      <c r="J1409" s="17"/>
      <c r="K1409" s="17"/>
      <c r="L1409" s="11"/>
      <c r="M1409" s="9"/>
      <c r="N1409" s="9"/>
      <c r="O1409" s="9"/>
    </row>
    <row r="1410" spans="7:15" x14ac:dyDescent="0.2">
      <c r="G1410" s="11"/>
      <c r="H1410" s="12"/>
      <c r="I1410" s="12"/>
      <c r="J1410" s="17"/>
      <c r="K1410" s="17"/>
      <c r="L1410" s="11"/>
      <c r="M1410" s="9"/>
      <c r="N1410" s="9"/>
      <c r="O1410" s="9"/>
    </row>
    <row r="1411" spans="7:15" x14ac:dyDescent="0.2">
      <c r="G1411" s="11"/>
      <c r="H1411" s="12"/>
      <c r="I1411" s="12"/>
      <c r="J1411" s="17"/>
      <c r="K1411" s="17"/>
      <c r="L1411" s="11"/>
      <c r="M1411" s="9"/>
      <c r="N1411" s="9"/>
      <c r="O1411" s="9"/>
    </row>
    <row r="1412" spans="7:15" x14ac:dyDescent="0.2">
      <c r="G1412" s="11"/>
      <c r="H1412" s="12"/>
      <c r="I1412" s="12"/>
      <c r="J1412" s="17"/>
      <c r="K1412" s="17"/>
      <c r="L1412" s="11"/>
      <c r="M1412" s="9"/>
      <c r="N1412" s="9"/>
      <c r="O1412" s="9"/>
    </row>
    <row r="1413" spans="7:15" x14ac:dyDescent="0.2">
      <c r="G1413" s="11"/>
      <c r="H1413" s="12"/>
      <c r="I1413" s="12"/>
      <c r="J1413" s="17"/>
      <c r="K1413" s="17"/>
      <c r="L1413" s="11"/>
      <c r="M1413" s="9"/>
      <c r="N1413" s="9"/>
      <c r="O1413" s="9"/>
    </row>
    <row r="1414" spans="7:15" x14ac:dyDescent="0.2">
      <c r="G1414" s="11"/>
      <c r="H1414" s="12"/>
      <c r="I1414" s="12"/>
      <c r="J1414" s="17"/>
      <c r="K1414" s="17"/>
      <c r="L1414" s="11"/>
      <c r="M1414" s="9"/>
      <c r="N1414" s="9"/>
      <c r="O1414" s="9"/>
    </row>
    <row r="1415" spans="7:15" x14ac:dyDescent="0.2">
      <c r="G1415" s="11"/>
      <c r="H1415" s="12"/>
      <c r="I1415" s="12"/>
      <c r="J1415" s="17"/>
      <c r="K1415" s="17"/>
      <c r="L1415" s="11"/>
      <c r="M1415" s="9"/>
      <c r="N1415" s="9"/>
      <c r="O1415" s="9"/>
    </row>
    <row r="1416" spans="7:15" x14ac:dyDescent="0.2">
      <c r="G1416" s="11"/>
      <c r="H1416" s="12"/>
      <c r="I1416" s="12"/>
      <c r="J1416" s="17"/>
      <c r="K1416" s="17"/>
      <c r="L1416" s="11"/>
      <c r="M1416" s="9"/>
      <c r="N1416" s="9"/>
      <c r="O1416" s="9"/>
    </row>
    <row r="1417" spans="7:15" x14ac:dyDescent="0.2">
      <c r="G1417" s="11"/>
      <c r="H1417" s="12"/>
      <c r="I1417" s="12"/>
      <c r="J1417" s="17"/>
      <c r="K1417" s="17"/>
      <c r="L1417" s="11"/>
      <c r="M1417" s="9"/>
      <c r="N1417" s="9"/>
      <c r="O1417" s="9"/>
    </row>
    <row r="1418" spans="7:15" x14ac:dyDescent="0.2">
      <c r="G1418" s="11"/>
      <c r="H1418" s="12"/>
      <c r="I1418" s="12"/>
      <c r="J1418" s="17"/>
      <c r="K1418" s="17"/>
      <c r="L1418" s="11"/>
      <c r="M1418" s="9"/>
      <c r="N1418" s="9"/>
      <c r="O1418" s="9"/>
    </row>
    <row r="1419" spans="7:15" x14ac:dyDescent="0.2">
      <c r="G1419" s="11"/>
      <c r="H1419" s="12"/>
      <c r="I1419" s="12"/>
      <c r="J1419" s="17"/>
      <c r="K1419" s="17"/>
      <c r="L1419" s="11"/>
      <c r="M1419" s="9"/>
      <c r="N1419" s="9"/>
      <c r="O1419" s="9"/>
    </row>
    <row r="1420" spans="7:15" x14ac:dyDescent="0.2">
      <c r="G1420" s="11"/>
      <c r="H1420" s="12"/>
      <c r="I1420" s="12"/>
      <c r="J1420" s="17"/>
      <c r="K1420" s="17"/>
      <c r="L1420" s="11"/>
      <c r="M1420" s="9"/>
      <c r="N1420" s="9"/>
      <c r="O1420" s="9"/>
    </row>
    <row r="1421" spans="7:15" x14ac:dyDescent="0.2">
      <c r="G1421" s="11"/>
      <c r="H1421" s="12"/>
      <c r="I1421" s="12"/>
      <c r="J1421" s="17"/>
      <c r="K1421" s="17"/>
      <c r="L1421" s="11"/>
      <c r="M1421" s="9"/>
      <c r="N1421" s="9"/>
      <c r="O1421" s="9"/>
    </row>
    <row r="1422" spans="7:15" x14ac:dyDescent="0.2">
      <c r="G1422" s="11"/>
      <c r="H1422" s="12"/>
      <c r="I1422" s="12"/>
      <c r="J1422" s="17"/>
      <c r="K1422" s="17"/>
      <c r="L1422" s="11"/>
      <c r="M1422" s="9"/>
      <c r="N1422" s="9"/>
      <c r="O1422" s="9"/>
    </row>
    <row r="1423" spans="7:15" x14ac:dyDescent="0.2">
      <c r="G1423" s="11"/>
      <c r="H1423" s="12"/>
      <c r="I1423" s="12"/>
      <c r="J1423" s="17"/>
      <c r="K1423" s="17"/>
      <c r="L1423" s="11"/>
      <c r="M1423" s="9"/>
      <c r="N1423" s="9"/>
      <c r="O1423" s="9"/>
    </row>
    <row r="1424" spans="7:15" x14ac:dyDescent="0.2">
      <c r="G1424" s="11"/>
      <c r="H1424" s="12"/>
      <c r="I1424" s="12"/>
      <c r="J1424" s="17"/>
      <c r="K1424" s="17"/>
      <c r="L1424" s="11"/>
      <c r="M1424" s="9"/>
      <c r="N1424" s="9"/>
      <c r="O1424" s="9"/>
    </row>
    <row r="1425" spans="7:15" x14ac:dyDescent="0.2">
      <c r="G1425" s="11"/>
      <c r="H1425" s="12"/>
      <c r="I1425" s="12"/>
      <c r="J1425" s="17"/>
      <c r="K1425" s="17"/>
      <c r="L1425" s="11"/>
      <c r="M1425" s="9"/>
      <c r="N1425" s="9"/>
      <c r="O1425" s="9"/>
    </row>
    <row r="1426" spans="7:15" x14ac:dyDescent="0.2">
      <c r="G1426" s="11"/>
      <c r="H1426" s="12"/>
      <c r="I1426" s="12"/>
      <c r="J1426" s="17"/>
      <c r="K1426" s="17"/>
      <c r="L1426" s="11"/>
      <c r="M1426" s="9"/>
      <c r="N1426" s="9"/>
      <c r="O1426" s="9"/>
    </row>
    <row r="1427" spans="7:15" x14ac:dyDescent="0.2">
      <c r="G1427" s="11"/>
      <c r="H1427" s="12"/>
      <c r="I1427" s="12"/>
      <c r="J1427" s="17"/>
      <c r="K1427" s="17"/>
      <c r="L1427" s="11"/>
      <c r="M1427" s="9"/>
      <c r="N1427" s="9"/>
      <c r="O1427" s="9"/>
    </row>
    <row r="1428" spans="7:15" x14ac:dyDescent="0.2">
      <c r="G1428" s="11"/>
      <c r="H1428" s="12"/>
      <c r="I1428" s="12"/>
      <c r="J1428" s="17"/>
      <c r="K1428" s="17"/>
      <c r="L1428" s="11"/>
      <c r="M1428" s="9"/>
      <c r="N1428" s="9"/>
      <c r="O1428" s="9"/>
    </row>
    <row r="1429" spans="7:15" x14ac:dyDescent="0.2">
      <c r="G1429" s="11"/>
      <c r="H1429" s="12"/>
      <c r="I1429" s="12"/>
      <c r="J1429" s="17"/>
      <c r="K1429" s="17"/>
      <c r="L1429" s="11"/>
      <c r="M1429" s="9"/>
      <c r="N1429" s="9"/>
      <c r="O1429" s="9"/>
    </row>
    <row r="1430" spans="7:15" x14ac:dyDescent="0.2">
      <c r="G1430" s="11"/>
      <c r="H1430" s="12"/>
      <c r="I1430" s="12"/>
      <c r="J1430" s="17"/>
      <c r="K1430" s="17"/>
      <c r="L1430" s="11"/>
      <c r="M1430" s="9"/>
      <c r="N1430" s="9"/>
      <c r="O1430" s="9"/>
    </row>
    <row r="1431" spans="7:15" x14ac:dyDescent="0.2">
      <c r="G1431" s="11"/>
      <c r="H1431" s="12"/>
      <c r="I1431" s="12"/>
      <c r="J1431" s="17"/>
      <c r="K1431" s="17"/>
      <c r="L1431" s="11"/>
      <c r="M1431" s="9"/>
      <c r="N1431" s="9"/>
      <c r="O1431" s="9"/>
    </row>
    <row r="1432" spans="7:15" x14ac:dyDescent="0.2">
      <c r="G1432" s="11"/>
      <c r="H1432" s="12"/>
      <c r="I1432" s="12"/>
      <c r="J1432" s="17"/>
      <c r="K1432" s="17"/>
      <c r="L1432" s="11"/>
      <c r="M1432" s="9"/>
      <c r="N1432" s="9"/>
      <c r="O1432" s="9"/>
    </row>
    <row r="1433" spans="7:15" x14ac:dyDescent="0.2">
      <c r="G1433" s="11"/>
      <c r="H1433" s="12"/>
      <c r="I1433" s="12"/>
      <c r="J1433" s="17"/>
      <c r="K1433" s="17"/>
      <c r="L1433" s="11"/>
      <c r="M1433" s="9"/>
      <c r="N1433" s="9"/>
      <c r="O1433" s="9"/>
    </row>
    <row r="1434" spans="7:15" x14ac:dyDescent="0.2">
      <c r="G1434" s="11"/>
      <c r="H1434" s="12"/>
      <c r="I1434" s="12"/>
      <c r="J1434" s="17"/>
      <c r="K1434" s="17"/>
      <c r="L1434" s="11"/>
      <c r="M1434" s="9"/>
      <c r="N1434" s="9"/>
      <c r="O1434" s="9"/>
    </row>
    <row r="1435" spans="7:15" x14ac:dyDescent="0.2">
      <c r="G1435" s="11"/>
      <c r="H1435" s="12"/>
      <c r="I1435" s="12"/>
      <c r="J1435" s="17"/>
      <c r="K1435" s="17"/>
      <c r="L1435" s="11"/>
      <c r="M1435" s="9"/>
      <c r="N1435" s="9"/>
      <c r="O1435" s="9"/>
    </row>
    <row r="1436" spans="7:15" x14ac:dyDescent="0.2">
      <c r="G1436" s="11"/>
      <c r="H1436" s="12"/>
      <c r="I1436" s="12"/>
      <c r="J1436" s="17"/>
      <c r="K1436" s="17"/>
      <c r="L1436" s="11"/>
      <c r="M1436" s="9"/>
      <c r="N1436" s="9"/>
      <c r="O1436" s="9"/>
    </row>
    <row r="1437" spans="7:15" x14ac:dyDescent="0.2">
      <c r="G1437" s="11"/>
      <c r="H1437" s="12"/>
      <c r="I1437" s="12"/>
      <c r="J1437" s="17"/>
      <c r="K1437" s="17"/>
      <c r="L1437" s="11"/>
      <c r="M1437" s="9"/>
      <c r="N1437" s="9"/>
      <c r="O1437" s="9"/>
    </row>
    <row r="1438" spans="7:15" x14ac:dyDescent="0.2">
      <c r="G1438" s="11"/>
      <c r="H1438" s="12"/>
      <c r="I1438" s="12"/>
      <c r="J1438" s="17"/>
      <c r="K1438" s="17"/>
      <c r="L1438" s="11"/>
      <c r="M1438" s="9"/>
      <c r="N1438" s="9"/>
      <c r="O1438" s="9"/>
    </row>
    <row r="1439" spans="7:15" x14ac:dyDescent="0.2">
      <c r="G1439" s="11"/>
      <c r="H1439" s="12"/>
      <c r="I1439" s="12"/>
      <c r="J1439" s="17"/>
      <c r="K1439" s="17"/>
      <c r="L1439" s="11"/>
      <c r="M1439" s="9"/>
      <c r="N1439" s="9"/>
      <c r="O1439" s="9"/>
    </row>
    <row r="1440" spans="7:15" x14ac:dyDescent="0.2">
      <c r="G1440" s="11"/>
      <c r="H1440" s="12"/>
      <c r="I1440" s="12"/>
      <c r="J1440" s="17"/>
      <c r="K1440" s="17"/>
      <c r="L1440" s="11"/>
      <c r="M1440" s="9"/>
      <c r="N1440" s="9"/>
      <c r="O1440" s="9"/>
    </row>
    <row r="1441" spans="7:15" x14ac:dyDescent="0.2">
      <c r="G1441" s="11"/>
      <c r="H1441" s="12"/>
      <c r="I1441" s="12"/>
      <c r="J1441" s="17"/>
      <c r="K1441" s="17"/>
      <c r="L1441" s="11"/>
      <c r="M1441" s="9"/>
      <c r="N1441" s="9"/>
      <c r="O1441" s="9"/>
    </row>
    <row r="1442" spans="7:15" x14ac:dyDescent="0.2">
      <c r="G1442" s="11"/>
      <c r="H1442" s="12"/>
      <c r="I1442" s="12"/>
      <c r="J1442" s="17"/>
      <c r="K1442" s="17"/>
      <c r="L1442" s="11"/>
      <c r="M1442" s="9"/>
      <c r="N1442" s="9"/>
      <c r="O1442" s="9"/>
    </row>
    <row r="1443" spans="7:15" x14ac:dyDescent="0.2">
      <c r="G1443" s="11"/>
      <c r="H1443" s="12"/>
      <c r="I1443" s="12"/>
      <c r="J1443" s="17"/>
      <c r="K1443" s="17"/>
      <c r="L1443" s="11"/>
      <c r="M1443" s="9"/>
      <c r="N1443" s="9"/>
      <c r="O1443" s="9"/>
    </row>
    <row r="1444" spans="7:15" x14ac:dyDescent="0.2">
      <c r="G1444" s="11"/>
      <c r="H1444" s="12"/>
      <c r="I1444" s="12"/>
      <c r="J1444" s="17"/>
      <c r="K1444" s="17"/>
      <c r="L1444" s="11"/>
      <c r="M1444" s="9"/>
      <c r="N1444" s="9"/>
      <c r="O1444" s="9"/>
    </row>
    <row r="1445" spans="7:15" x14ac:dyDescent="0.2">
      <c r="G1445" s="11"/>
      <c r="H1445" s="12"/>
      <c r="I1445" s="12"/>
      <c r="J1445" s="17"/>
      <c r="K1445" s="17"/>
      <c r="L1445" s="11"/>
      <c r="M1445" s="9"/>
      <c r="N1445" s="9"/>
      <c r="O1445" s="9"/>
    </row>
    <row r="1446" spans="7:15" x14ac:dyDescent="0.2">
      <c r="G1446" s="11"/>
      <c r="H1446" s="12"/>
      <c r="I1446" s="12"/>
      <c r="J1446" s="17"/>
      <c r="K1446" s="17"/>
      <c r="L1446" s="11"/>
      <c r="M1446" s="9"/>
      <c r="N1446" s="9"/>
      <c r="O1446" s="9"/>
    </row>
    <row r="1447" spans="7:15" x14ac:dyDescent="0.2">
      <c r="G1447" s="11"/>
      <c r="H1447" s="12"/>
      <c r="I1447" s="12"/>
      <c r="J1447" s="17"/>
      <c r="K1447" s="17"/>
      <c r="L1447" s="11"/>
      <c r="M1447" s="9"/>
      <c r="N1447" s="9"/>
      <c r="O1447" s="9"/>
    </row>
    <row r="1448" spans="7:15" x14ac:dyDescent="0.2">
      <c r="G1448" s="11"/>
      <c r="H1448" s="12"/>
      <c r="I1448" s="12"/>
      <c r="J1448" s="17"/>
      <c r="K1448" s="17"/>
      <c r="L1448" s="11"/>
      <c r="M1448" s="9"/>
      <c r="N1448" s="9"/>
      <c r="O1448" s="9"/>
    </row>
    <row r="1449" spans="7:15" x14ac:dyDescent="0.2">
      <c r="G1449" s="11"/>
      <c r="H1449" s="12"/>
      <c r="I1449" s="12"/>
      <c r="J1449" s="17"/>
      <c r="K1449" s="17"/>
      <c r="L1449" s="11"/>
      <c r="M1449" s="9"/>
      <c r="N1449" s="9"/>
      <c r="O1449" s="9"/>
    </row>
    <row r="1450" spans="7:15" x14ac:dyDescent="0.2">
      <c r="G1450" s="11"/>
      <c r="H1450" s="12"/>
      <c r="I1450" s="12"/>
      <c r="J1450" s="17"/>
      <c r="K1450" s="17"/>
      <c r="L1450" s="11"/>
      <c r="M1450" s="9"/>
      <c r="N1450" s="9"/>
      <c r="O1450" s="9"/>
    </row>
    <row r="1451" spans="7:15" x14ac:dyDescent="0.2">
      <c r="G1451" s="11"/>
      <c r="H1451" s="12"/>
      <c r="I1451" s="12"/>
      <c r="J1451" s="17"/>
      <c r="K1451" s="17"/>
      <c r="L1451" s="11"/>
      <c r="M1451" s="9"/>
      <c r="N1451" s="9"/>
      <c r="O1451" s="9"/>
    </row>
    <row r="1452" spans="7:15" x14ac:dyDescent="0.2">
      <c r="G1452" s="11"/>
      <c r="H1452" s="12"/>
      <c r="I1452" s="12"/>
      <c r="J1452" s="17"/>
      <c r="K1452" s="17"/>
      <c r="L1452" s="11"/>
      <c r="M1452" s="9"/>
      <c r="N1452" s="9"/>
      <c r="O1452" s="9"/>
    </row>
    <row r="1453" spans="7:15" x14ac:dyDescent="0.2">
      <c r="G1453" s="11"/>
      <c r="H1453" s="12"/>
      <c r="I1453" s="12"/>
      <c r="J1453" s="17"/>
      <c r="K1453" s="17"/>
      <c r="L1453" s="11"/>
      <c r="M1453" s="9"/>
      <c r="N1453" s="9"/>
      <c r="O1453" s="9"/>
    </row>
    <row r="1454" spans="7:15" x14ac:dyDescent="0.2">
      <c r="G1454" s="11"/>
      <c r="H1454" s="12"/>
      <c r="I1454" s="12"/>
      <c r="J1454" s="17"/>
      <c r="K1454" s="17"/>
      <c r="L1454" s="11"/>
      <c r="M1454" s="9"/>
      <c r="N1454" s="9"/>
      <c r="O1454" s="9"/>
    </row>
    <row r="1455" spans="7:15" x14ac:dyDescent="0.2">
      <c r="G1455" s="11"/>
      <c r="H1455" s="12"/>
      <c r="I1455" s="12"/>
      <c r="J1455" s="17"/>
      <c r="K1455" s="17"/>
      <c r="L1455" s="11"/>
      <c r="M1455" s="9"/>
      <c r="N1455" s="9"/>
      <c r="O1455" s="9"/>
    </row>
    <row r="1456" spans="7:15" x14ac:dyDescent="0.2">
      <c r="G1456" s="11"/>
      <c r="H1456" s="12"/>
      <c r="I1456" s="12"/>
      <c r="J1456" s="17"/>
      <c r="K1456" s="17"/>
      <c r="L1456" s="11"/>
      <c r="M1456" s="9"/>
      <c r="N1456" s="9"/>
      <c r="O1456" s="9"/>
    </row>
    <row r="1457" spans="7:15" x14ac:dyDescent="0.2">
      <c r="G1457" s="11"/>
      <c r="H1457" s="12"/>
      <c r="I1457" s="12"/>
      <c r="J1457" s="17"/>
      <c r="K1457" s="17"/>
      <c r="L1457" s="11"/>
      <c r="M1457" s="9"/>
      <c r="N1457" s="9"/>
      <c r="O1457" s="9"/>
    </row>
    <row r="1458" spans="7:15" x14ac:dyDescent="0.2">
      <c r="G1458" s="11"/>
      <c r="H1458" s="12"/>
      <c r="I1458" s="12"/>
      <c r="J1458" s="17"/>
      <c r="K1458" s="17"/>
      <c r="L1458" s="11"/>
      <c r="M1458" s="9"/>
      <c r="N1458" s="9"/>
      <c r="O1458" s="9"/>
    </row>
    <row r="1459" spans="7:15" x14ac:dyDescent="0.2">
      <c r="G1459" s="11"/>
      <c r="H1459" s="12"/>
      <c r="I1459" s="12"/>
      <c r="J1459" s="17"/>
      <c r="K1459" s="17"/>
      <c r="L1459" s="11"/>
      <c r="M1459" s="9"/>
      <c r="N1459" s="9"/>
      <c r="O1459" s="9"/>
    </row>
    <row r="1460" spans="7:15" x14ac:dyDescent="0.2">
      <c r="G1460" s="11"/>
      <c r="H1460" s="12"/>
      <c r="I1460" s="12"/>
      <c r="J1460" s="17"/>
      <c r="K1460" s="17"/>
      <c r="L1460" s="11"/>
      <c r="M1460" s="9"/>
      <c r="N1460" s="9"/>
      <c r="O1460" s="9"/>
    </row>
    <row r="1461" spans="7:15" x14ac:dyDescent="0.2">
      <c r="G1461" s="11"/>
      <c r="H1461" s="12"/>
      <c r="I1461" s="12"/>
      <c r="J1461" s="17"/>
      <c r="K1461" s="17"/>
      <c r="L1461" s="11"/>
      <c r="M1461" s="9"/>
      <c r="N1461" s="9"/>
      <c r="O1461" s="9"/>
    </row>
    <row r="1462" spans="7:15" x14ac:dyDescent="0.2">
      <c r="G1462" s="11"/>
      <c r="H1462" s="12"/>
      <c r="I1462" s="12"/>
      <c r="J1462" s="17"/>
      <c r="K1462" s="17"/>
      <c r="L1462" s="11"/>
      <c r="M1462" s="9"/>
      <c r="N1462" s="9"/>
      <c r="O1462" s="9"/>
    </row>
    <row r="1463" spans="7:15" x14ac:dyDescent="0.2">
      <c r="G1463" s="11"/>
      <c r="H1463" s="12"/>
      <c r="I1463" s="12"/>
      <c r="J1463" s="17"/>
      <c r="K1463" s="17"/>
      <c r="L1463" s="11"/>
      <c r="M1463" s="9"/>
      <c r="N1463" s="9"/>
      <c r="O1463" s="9"/>
    </row>
    <row r="1464" spans="7:15" x14ac:dyDescent="0.2">
      <c r="G1464" s="11"/>
      <c r="H1464" s="12"/>
      <c r="I1464" s="12"/>
      <c r="J1464" s="17"/>
      <c r="K1464" s="17"/>
      <c r="L1464" s="11"/>
      <c r="M1464" s="9"/>
      <c r="N1464" s="9"/>
      <c r="O1464" s="9"/>
    </row>
    <row r="1465" spans="7:15" x14ac:dyDescent="0.2">
      <c r="G1465" s="11"/>
      <c r="H1465" s="12"/>
      <c r="I1465" s="12"/>
      <c r="J1465" s="17"/>
      <c r="K1465" s="17"/>
      <c r="L1465" s="11"/>
      <c r="M1465" s="9"/>
      <c r="N1465" s="9"/>
      <c r="O1465" s="9"/>
    </row>
    <row r="1466" spans="7:15" x14ac:dyDescent="0.2">
      <c r="G1466" s="11"/>
      <c r="H1466" s="12"/>
      <c r="I1466" s="12"/>
      <c r="J1466" s="17"/>
      <c r="K1466" s="17"/>
      <c r="L1466" s="11"/>
      <c r="M1466" s="9"/>
      <c r="N1466" s="9"/>
      <c r="O1466" s="9"/>
    </row>
    <row r="1467" spans="7:15" x14ac:dyDescent="0.2">
      <c r="G1467" s="11"/>
      <c r="H1467" s="12"/>
      <c r="I1467" s="12"/>
      <c r="J1467" s="17"/>
      <c r="K1467" s="17"/>
      <c r="L1467" s="11"/>
      <c r="M1467" s="9"/>
      <c r="N1467" s="9"/>
      <c r="O1467" s="9"/>
    </row>
    <row r="1468" spans="7:15" x14ac:dyDescent="0.2">
      <c r="G1468" s="11"/>
      <c r="H1468" s="12"/>
      <c r="I1468" s="12"/>
      <c r="J1468" s="17"/>
      <c r="K1468" s="17"/>
      <c r="L1468" s="11"/>
      <c r="M1468" s="9"/>
      <c r="N1468" s="9"/>
      <c r="O1468" s="9"/>
    </row>
    <row r="1469" spans="7:15" x14ac:dyDescent="0.2">
      <c r="G1469" s="11"/>
      <c r="H1469" s="12"/>
      <c r="I1469" s="12"/>
      <c r="J1469" s="17"/>
      <c r="K1469" s="17"/>
      <c r="L1469" s="11"/>
      <c r="M1469" s="9"/>
      <c r="N1469" s="9"/>
      <c r="O1469" s="9"/>
    </row>
    <row r="1470" spans="7:15" x14ac:dyDescent="0.2">
      <c r="G1470" s="11"/>
      <c r="H1470" s="12"/>
      <c r="I1470" s="12"/>
      <c r="J1470" s="17"/>
      <c r="K1470" s="17"/>
      <c r="L1470" s="11"/>
      <c r="M1470" s="9"/>
      <c r="N1470" s="9"/>
      <c r="O1470" s="9"/>
    </row>
    <row r="1471" spans="7:15" x14ac:dyDescent="0.2">
      <c r="G1471" s="11"/>
      <c r="H1471" s="12"/>
      <c r="I1471" s="12"/>
      <c r="J1471" s="17"/>
      <c r="K1471" s="17"/>
      <c r="L1471" s="11"/>
      <c r="M1471" s="9"/>
      <c r="N1471" s="9"/>
      <c r="O1471" s="9"/>
    </row>
    <row r="1472" spans="7:15" x14ac:dyDescent="0.2">
      <c r="G1472" s="11"/>
      <c r="H1472" s="12"/>
      <c r="I1472" s="12"/>
      <c r="J1472" s="17"/>
      <c r="K1472" s="17"/>
      <c r="L1472" s="11"/>
      <c r="M1472" s="9"/>
      <c r="N1472" s="9"/>
      <c r="O1472" s="9"/>
    </row>
    <row r="1473" spans="7:15" x14ac:dyDescent="0.2">
      <c r="G1473" s="11"/>
      <c r="H1473" s="12"/>
      <c r="I1473" s="12"/>
      <c r="J1473" s="17"/>
      <c r="K1473" s="17"/>
      <c r="L1473" s="11"/>
      <c r="M1473" s="9"/>
      <c r="N1473" s="9"/>
      <c r="O1473" s="9"/>
    </row>
    <row r="1474" spans="7:15" x14ac:dyDescent="0.2">
      <c r="G1474" s="11"/>
      <c r="H1474" s="12"/>
      <c r="I1474" s="12"/>
      <c r="J1474" s="17"/>
      <c r="K1474" s="17"/>
      <c r="L1474" s="11"/>
      <c r="M1474" s="9"/>
      <c r="N1474" s="9"/>
      <c r="O1474" s="9"/>
    </row>
    <row r="1475" spans="7:15" x14ac:dyDescent="0.2">
      <c r="G1475" s="11"/>
      <c r="H1475" s="12"/>
      <c r="I1475" s="12"/>
      <c r="J1475" s="17"/>
      <c r="K1475" s="17"/>
      <c r="L1475" s="11"/>
      <c r="M1475" s="9"/>
      <c r="N1475" s="9"/>
      <c r="O1475" s="9"/>
    </row>
    <row r="1476" spans="7:15" x14ac:dyDescent="0.2">
      <c r="G1476" s="11"/>
      <c r="H1476" s="12"/>
      <c r="I1476" s="12"/>
      <c r="J1476" s="17"/>
      <c r="K1476" s="17"/>
      <c r="L1476" s="11"/>
      <c r="M1476" s="9"/>
      <c r="N1476" s="9"/>
      <c r="O1476" s="9"/>
    </row>
    <row r="1477" spans="7:15" x14ac:dyDescent="0.2">
      <c r="G1477" s="11"/>
      <c r="H1477" s="12"/>
      <c r="I1477" s="12"/>
      <c r="J1477" s="17"/>
      <c r="K1477" s="17"/>
      <c r="L1477" s="11"/>
      <c r="M1477" s="9"/>
      <c r="N1477" s="9"/>
      <c r="O1477" s="9"/>
    </row>
    <row r="1478" spans="7:15" x14ac:dyDescent="0.2">
      <c r="G1478" s="11"/>
      <c r="H1478" s="12"/>
      <c r="I1478" s="12"/>
      <c r="J1478" s="17"/>
      <c r="K1478" s="17"/>
      <c r="L1478" s="11"/>
      <c r="M1478" s="9"/>
      <c r="N1478" s="9"/>
      <c r="O1478" s="9"/>
    </row>
    <row r="1479" spans="7:15" x14ac:dyDescent="0.2">
      <c r="G1479" s="11"/>
      <c r="H1479" s="12"/>
      <c r="I1479" s="12"/>
      <c r="J1479" s="17"/>
      <c r="K1479" s="17"/>
      <c r="L1479" s="11"/>
      <c r="M1479" s="9"/>
      <c r="N1479" s="9"/>
      <c r="O1479" s="9"/>
    </row>
    <row r="1480" spans="7:15" x14ac:dyDescent="0.2">
      <c r="G1480" s="11"/>
      <c r="H1480" s="12"/>
      <c r="I1480" s="12"/>
      <c r="J1480" s="17"/>
      <c r="K1480" s="17"/>
      <c r="L1480" s="11"/>
      <c r="M1480" s="9"/>
      <c r="N1480" s="9"/>
      <c r="O1480" s="9"/>
    </row>
    <row r="1481" spans="7:15" x14ac:dyDescent="0.2">
      <c r="G1481" s="11"/>
      <c r="H1481" s="12"/>
      <c r="I1481" s="12"/>
      <c r="J1481" s="17"/>
      <c r="K1481" s="17"/>
      <c r="L1481" s="11"/>
      <c r="M1481" s="9"/>
      <c r="N1481" s="9"/>
      <c r="O1481" s="9"/>
    </row>
    <row r="1482" spans="7:15" x14ac:dyDescent="0.2">
      <c r="G1482" s="11"/>
      <c r="H1482" s="12"/>
      <c r="I1482" s="12"/>
      <c r="J1482" s="17"/>
      <c r="K1482" s="17"/>
      <c r="L1482" s="11"/>
      <c r="M1482" s="9"/>
      <c r="N1482" s="9"/>
      <c r="O1482" s="9"/>
    </row>
    <row r="1483" spans="7:15" x14ac:dyDescent="0.2">
      <c r="G1483" s="11"/>
      <c r="H1483" s="12"/>
      <c r="I1483" s="12"/>
      <c r="J1483" s="17"/>
      <c r="K1483" s="17"/>
      <c r="L1483" s="11"/>
      <c r="M1483" s="9"/>
      <c r="N1483" s="9"/>
      <c r="O1483" s="9"/>
    </row>
    <row r="1484" spans="7:15" x14ac:dyDescent="0.2">
      <c r="G1484" s="11"/>
      <c r="H1484" s="12"/>
      <c r="I1484" s="12"/>
      <c r="J1484" s="17"/>
      <c r="K1484" s="17"/>
      <c r="L1484" s="11"/>
      <c r="M1484" s="9"/>
      <c r="N1484" s="9"/>
      <c r="O1484" s="9"/>
    </row>
    <row r="1485" spans="7:15" x14ac:dyDescent="0.2">
      <c r="G1485" s="11"/>
      <c r="H1485" s="12"/>
      <c r="I1485" s="12"/>
      <c r="J1485" s="17"/>
      <c r="K1485" s="17"/>
      <c r="L1485" s="11"/>
      <c r="M1485" s="9"/>
      <c r="N1485" s="9"/>
      <c r="O1485" s="9"/>
    </row>
    <row r="1486" spans="7:15" x14ac:dyDescent="0.2">
      <c r="G1486" s="11"/>
      <c r="H1486" s="12"/>
      <c r="I1486" s="12"/>
      <c r="J1486" s="17"/>
      <c r="K1486" s="17"/>
      <c r="L1486" s="11"/>
      <c r="M1486" s="9"/>
      <c r="N1486" s="9"/>
      <c r="O1486" s="9"/>
    </row>
    <row r="1487" spans="7:15" x14ac:dyDescent="0.2">
      <c r="G1487" s="11"/>
      <c r="H1487" s="12"/>
      <c r="I1487" s="12"/>
      <c r="J1487" s="17"/>
      <c r="K1487" s="17"/>
      <c r="L1487" s="11"/>
      <c r="M1487" s="9"/>
      <c r="N1487" s="9"/>
      <c r="O1487" s="9"/>
    </row>
    <row r="1488" spans="7:15" x14ac:dyDescent="0.2">
      <c r="G1488" s="11"/>
      <c r="H1488" s="12"/>
      <c r="I1488" s="12"/>
      <c r="J1488" s="17"/>
      <c r="K1488" s="17"/>
      <c r="L1488" s="11"/>
      <c r="M1488" s="9"/>
      <c r="N1488" s="9"/>
      <c r="O1488" s="9"/>
    </row>
    <row r="1489" spans="7:15" x14ac:dyDescent="0.2">
      <c r="G1489" s="11"/>
      <c r="H1489" s="12"/>
      <c r="I1489" s="12"/>
      <c r="J1489" s="17"/>
      <c r="K1489" s="17"/>
      <c r="L1489" s="11"/>
      <c r="M1489" s="9"/>
      <c r="N1489" s="9"/>
      <c r="O1489" s="9"/>
    </row>
    <row r="1490" spans="7:15" x14ac:dyDescent="0.2">
      <c r="G1490" s="11"/>
      <c r="H1490" s="12"/>
      <c r="I1490" s="12"/>
      <c r="J1490" s="17"/>
      <c r="K1490" s="17"/>
      <c r="L1490" s="11"/>
      <c r="M1490" s="9"/>
      <c r="N1490" s="9"/>
      <c r="O1490" s="9"/>
    </row>
    <row r="1491" spans="7:15" x14ac:dyDescent="0.2">
      <c r="G1491" s="11"/>
      <c r="H1491" s="12"/>
      <c r="I1491" s="12"/>
      <c r="J1491" s="17"/>
      <c r="K1491" s="17"/>
      <c r="L1491" s="11"/>
      <c r="M1491" s="9"/>
      <c r="N1491" s="9"/>
      <c r="O1491" s="9"/>
    </row>
    <row r="1492" spans="7:15" x14ac:dyDescent="0.2">
      <c r="G1492" s="11"/>
      <c r="H1492" s="12"/>
      <c r="I1492" s="12"/>
      <c r="J1492" s="17"/>
      <c r="K1492" s="17"/>
      <c r="L1492" s="11"/>
      <c r="M1492" s="9"/>
      <c r="N1492" s="9"/>
      <c r="O1492" s="9"/>
    </row>
    <row r="1493" spans="7:15" x14ac:dyDescent="0.2">
      <c r="G1493" s="11"/>
      <c r="H1493" s="12"/>
      <c r="I1493" s="12"/>
      <c r="J1493" s="17"/>
      <c r="K1493" s="17"/>
      <c r="L1493" s="11"/>
      <c r="M1493" s="9"/>
      <c r="N1493" s="9"/>
      <c r="O1493" s="9"/>
    </row>
    <row r="1494" spans="7:15" x14ac:dyDescent="0.2">
      <c r="G1494" s="11"/>
      <c r="H1494" s="12"/>
      <c r="I1494" s="12"/>
      <c r="J1494" s="17"/>
      <c r="K1494" s="17"/>
      <c r="L1494" s="11"/>
      <c r="M1494" s="9"/>
      <c r="N1494" s="9"/>
      <c r="O1494" s="9"/>
    </row>
    <row r="1495" spans="7:15" x14ac:dyDescent="0.2">
      <c r="G1495" s="11"/>
      <c r="H1495" s="12"/>
      <c r="I1495" s="12"/>
      <c r="J1495" s="17"/>
      <c r="K1495" s="17"/>
      <c r="L1495" s="11"/>
      <c r="M1495" s="9"/>
      <c r="N1495" s="9"/>
      <c r="O1495" s="9"/>
    </row>
    <row r="1496" spans="7:15" x14ac:dyDescent="0.2">
      <c r="G1496" s="11"/>
      <c r="H1496" s="12"/>
      <c r="I1496" s="12"/>
      <c r="J1496" s="17"/>
      <c r="K1496" s="17"/>
      <c r="L1496" s="11"/>
      <c r="M1496" s="9"/>
      <c r="N1496" s="9"/>
      <c r="O1496" s="9"/>
    </row>
    <row r="1497" spans="7:15" x14ac:dyDescent="0.2">
      <c r="G1497" s="11"/>
      <c r="H1497" s="12"/>
      <c r="I1497" s="12"/>
      <c r="J1497" s="17"/>
      <c r="K1497" s="17"/>
      <c r="L1497" s="11"/>
      <c r="M1497" s="9"/>
      <c r="N1497" s="9"/>
      <c r="O1497" s="9"/>
    </row>
    <row r="1498" spans="7:15" x14ac:dyDescent="0.2">
      <c r="G1498" s="11"/>
      <c r="H1498" s="12"/>
      <c r="I1498" s="12"/>
      <c r="J1498" s="17"/>
      <c r="K1498" s="17"/>
      <c r="L1498" s="11"/>
      <c r="M1498" s="9"/>
      <c r="N1498" s="9"/>
      <c r="O1498" s="9"/>
    </row>
    <row r="1499" spans="7:15" x14ac:dyDescent="0.2">
      <c r="G1499" s="11"/>
      <c r="H1499" s="12"/>
      <c r="I1499" s="12"/>
      <c r="J1499" s="17"/>
      <c r="K1499" s="17"/>
      <c r="L1499" s="11"/>
      <c r="M1499" s="9"/>
      <c r="N1499" s="9"/>
      <c r="O1499" s="9"/>
    </row>
    <row r="1500" spans="7:15" x14ac:dyDescent="0.2">
      <c r="G1500" s="11"/>
      <c r="H1500" s="12"/>
      <c r="I1500" s="12"/>
      <c r="J1500" s="17"/>
      <c r="K1500" s="17"/>
      <c r="L1500" s="11"/>
      <c r="M1500" s="9"/>
      <c r="N1500" s="9"/>
      <c r="O1500" s="9"/>
    </row>
    <row r="1501" spans="7:15" x14ac:dyDescent="0.2">
      <c r="G1501" s="11"/>
      <c r="H1501" s="12"/>
      <c r="I1501" s="12"/>
      <c r="J1501" s="17"/>
      <c r="K1501" s="17"/>
      <c r="L1501" s="11"/>
      <c r="M1501" s="9"/>
      <c r="N1501" s="9"/>
      <c r="O1501" s="9"/>
    </row>
    <row r="1502" spans="7:15" x14ac:dyDescent="0.2">
      <c r="G1502" s="11"/>
      <c r="H1502" s="12"/>
      <c r="I1502" s="12"/>
      <c r="J1502" s="17"/>
      <c r="K1502" s="17"/>
      <c r="L1502" s="11"/>
      <c r="M1502" s="9"/>
      <c r="N1502" s="9"/>
      <c r="O1502" s="9"/>
    </row>
    <row r="1503" spans="7:15" x14ac:dyDescent="0.2">
      <c r="G1503" s="11"/>
      <c r="H1503" s="12"/>
      <c r="I1503" s="12"/>
      <c r="J1503" s="17"/>
      <c r="K1503" s="17"/>
      <c r="L1503" s="11"/>
      <c r="M1503" s="9"/>
      <c r="N1503" s="9"/>
      <c r="O1503" s="9"/>
    </row>
    <row r="1504" spans="7:15" x14ac:dyDescent="0.2">
      <c r="G1504" s="11"/>
      <c r="H1504" s="12"/>
      <c r="I1504" s="12"/>
      <c r="J1504" s="17"/>
      <c r="K1504" s="17"/>
      <c r="L1504" s="11"/>
      <c r="M1504" s="9"/>
      <c r="N1504" s="9"/>
      <c r="O1504" s="9"/>
    </row>
    <row r="1505" spans="7:15" x14ac:dyDescent="0.2">
      <c r="G1505" s="11"/>
      <c r="H1505" s="12"/>
      <c r="I1505" s="12"/>
      <c r="J1505" s="17"/>
      <c r="K1505" s="17"/>
      <c r="L1505" s="11"/>
      <c r="M1505" s="9"/>
      <c r="N1505" s="9"/>
      <c r="O1505" s="9"/>
    </row>
    <row r="1506" spans="7:15" x14ac:dyDescent="0.2">
      <c r="G1506" s="11"/>
      <c r="H1506" s="12"/>
      <c r="I1506" s="12"/>
      <c r="J1506" s="17"/>
      <c r="K1506" s="17"/>
      <c r="L1506" s="11"/>
      <c r="M1506" s="9"/>
      <c r="N1506" s="9"/>
      <c r="O1506" s="9"/>
    </row>
    <row r="1507" spans="7:15" x14ac:dyDescent="0.2">
      <c r="G1507" s="11"/>
      <c r="H1507" s="12"/>
      <c r="I1507" s="12"/>
      <c r="J1507" s="17"/>
      <c r="K1507" s="17"/>
      <c r="L1507" s="11"/>
      <c r="M1507" s="9"/>
      <c r="N1507" s="9"/>
      <c r="O1507" s="9"/>
    </row>
    <row r="1508" spans="7:15" x14ac:dyDescent="0.2">
      <c r="G1508" s="11"/>
      <c r="H1508" s="12"/>
      <c r="I1508" s="12"/>
      <c r="J1508" s="17"/>
      <c r="K1508" s="17"/>
      <c r="L1508" s="11"/>
      <c r="M1508" s="9"/>
      <c r="N1508" s="9"/>
      <c r="O1508" s="9"/>
    </row>
    <row r="1509" spans="7:15" x14ac:dyDescent="0.2">
      <c r="G1509" s="11"/>
      <c r="H1509" s="12"/>
      <c r="I1509" s="12"/>
      <c r="J1509" s="17"/>
      <c r="K1509" s="17"/>
      <c r="L1509" s="11"/>
      <c r="M1509" s="9"/>
      <c r="N1509" s="9"/>
      <c r="O1509" s="9"/>
    </row>
    <row r="1510" spans="7:15" x14ac:dyDescent="0.2">
      <c r="G1510" s="11"/>
      <c r="H1510" s="12"/>
      <c r="I1510" s="12"/>
      <c r="J1510" s="17"/>
      <c r="K1510" s="17"/>
      <c r="L1510" s="11"/>
      <c r="M1510" s="9"/>
      <c r="N1510" s="9"/>
      <c r="O1510" s="9"/>
    </row>
    <row r="1511" spans="7:15" x14ac:dyDescent="0.2">
      <c r="G1511" s="11"/>
      <c r="H1511" s="12"/>
      <c r="I1511" s="12"/>
      <c r="J1511" s="17"/>
      <c r="K1511" s="17"/>
      <c r="L1511" s="11"/>
      <c r="M1511" s="9"/>
      <c r="N1511" s="9"/>
      <c r="O1511" s="9"/>
    </row>
    <row r="1512" spans="7:15" x14ac:dyDescent="0.2">
      <c r="G1512" s="11"/>
      <c r="H1512" s="12"/>
      <c r="I1512" s="12"/>
      <c r="J1512" s="17"/>
      <c r="K1512" s="17"/>
      <c r="L1512" s="11"/>
      <c r="M1512" s="9"/>
      <c r="N1512" s="9"/>
      <c r="O1512" s="9"/>
    </row>
    <row r="1513" spans="7:15" x14ac:dyDescent="0.2">
      <c r="G1513" s="11"/>
      <c r="H1513" s="12"/>
      <c r="I1513" s="12"/>
      <c r="J1513" s="17"/>
      <c r="K1513" s="17"/>
      <c r="L1513" s="11"/>
      <c r="M1513" s="9"/>
      <c r="N1513" s="9"/>
      <c r="O1513" s="9"/>
    </row>
    <row r="1514" spans="7:15" x14ac:dyDescent="0.2">
      <c r="G1514" s="11"/>
      <c r="H1514" s="12"/>
      <c r="I1514" s="12"/>
      <c r="J1514" s="17"/>
      <c r="K1514" s="17"/>
      <c r="L1514" s="11"/>
      <c r="M1514" s="9"/>
      <c r="N1514" s="9"/>
      <c r="O1514" s="9"/>
    </row>
    <row r="1515" spans="7:15" x14ac:dyDescent="0.2">
      <c r="G1515" s="11"/>
      <c r="H1515" s="12"/>
      <c r="I1515" s="12"/>
      <c r="J1515" s="17"/>
      <c r="K1515" s="17"/>
      <c r="L1515" s="11"/>
      <c r="M1515" s="9"/>
      <c r="N1515" s="9"/>
      <c r="O1515" s="9"/>
    </row>
    <row r="1516" spans="7:15" x14ac:dyDescent="0.2">
      <c r="G1516" s="11"/>
      <c r="H1516" s="12"/>
      <c r="I1516" s="12"/>
      <c r="J1516" s="17"/>
      <c r="K1516" s="17"/>
      <c r="L1516" s="11"/>
      <c r="M1516" s="9"/>
      <c r="N1516" s="9"/>
      <c r="O1516" s="9"/>
    </row>
    <row r="1517" spans="7:15" x14ac:dyDescent="0.2">
      <c r="G1517" s="11"/>
      <c r="H1517" s="12"/>
      <c r="I1517" s="12"/>
      <c r="J1517" s="17"/>
      <c r="K1517" s="17"/>
      <c r="L1517" s="11"/>
      <c r="M1517" s="9"/>
      <c r="N1517" s="9"/>
      <c r="O1517" s="9"/>
    </row>
    <row r="1518" spans="7:15" x14ac:dyDescent="0.2">
      <c r="G1518" s="11"/>
      <c r="H1518" s="12"/>
      <c r="I1518" s="12"/>
      <c r="J1518" s="17"/>
      <c r="K1518" s="17"/>
      <c r="L1518" s="11"/>
      <c r="M1518" s="9"/>
      <c r="N1518" s="9"/>
      <c r="O1518" s="9"/>
    </row>
    <row r="1519" spans="7:15" x14ac:dyDescent="0.2">
      <c r="G1519" s="11"/>
      <c r="H1519" s="12"/>
      <c r="I1519" s="12"/>
      <c r="J1519" s="17"/>
      <c r="K1519" s="17"/>
      <c r="L1519" s="11"/>
      <c r="M1519" s="9"/>
      <c r="N1519" s="9"/>
      <c r="O1519" s="9"/>
    </row>
    <row r="1520" spans="7:15" x14ac:dyDescent="0.2">
      <c r="G1520" s="11"/>
      <c r="H1520" s="12"/>
      <c r="I1520" s="12"/>
      <c r="J1520" s="17"/>
      <c r="K1520" s="17"/>
      <c r="L1520" s="11"/>
      <c r="M1520" s="9"/>
      <c r="N1520" s="9"/>
      <c r="O1520" s="9"/>
    </row>
    <row r="1521" spans="7:15" x14ac:dyDescent="0.2">
      <c r="G1521" s="11"/>
      <c r="H1521" s="12"/>
      <c r="I1521" s="12"/>
      <c r="J1521" s="17"/>
      <c r="K1521" s="17"/>
      <c r="L1521" s="11"/>
      <c r="M1521" s="9"/>
      <c r="N1521" s="9"/>
      <c r="O1521" s="9"/>
    </row>
    <row r="1522" spans="7:15" x14ac:dyDescent="0.2">
      <c r="G1522" s="11"/>
      <c r="H1522" s="12"/>
      <c r="I1522" s="12"/>
      <c r="J1522" s="17"/>
      <c r="K1522" s="17"/>
      <c r="L1522" s="11"/>
      <c r="M1522" s="9"/>
      <c r="N1522" s="9"/>
      <c r="O1522" s="9"/>
    </row>
    <row r="1523" spans="7:15" x14ac:dyDescent="0.2">
      <c r="G1523" s="11"/>
      <c r="H1523" s="12"/>
      <c r="I1523" s="12"/>
      <c r="J1523" s="17"/>
      <c r="K1523" s="17"/>
      <c r="L1523" s="11"/>
      <c r="M1523" s="9"/>
      <c r="N1523" s="9"/>
      <c r="O1523" s="9"/>
    </row>
    <row r="1524" spans="7:15" x14ac:dyDescent="0.2">
      <c r="G1524" s="11"/>
      <c r="H1524" s="12"/>
      <c r="I1524" s="12"/>
      <c r="J1524" s="17"/>
      <c r="K1524" s="17"/>
      <c r="L1524" s="11"/>
      <c r="M1524" s="9"/>
      <c r="N1524" s="9"/>
      <c r="O1524" s="9"/>
    </row>
    <row r="1525" spans="7:15" x14ac:dyDescent="0.2">
      <c r="G1525" s="11"/>
      <c r="H1525" s="12"/>
      <c r="I1525" s="12"/>
      <c r="J1525" s="17"/>
      <c r="K1525" s="17"/>
      <c r="L1525" s="11"/>
      <c r="M1525" s="9"/>
      <c r="N1525" s="9"/>
      <c r="O1525" s="9"/>
    </row>
    <row r="1526" spans="7:15" x14ac:dyDescent="0.2">
      <c r="G1526" s="11"/>
      <c r="H1526" s="12"/>
      <c r="I1526" s="12"/>
      <c r="J1526" s="17"/>
      <c r="K1526" s="17"/>
      <c r="L1526" s="11"/>
      <c r="M1526" s="9"/>
      <c r="N1526" s="9"/>
      <c r="O1526" s="9"/>
    </row>
    <row r="1527" spans="7:15" x14ac:dyDescent="0.2">
      <c r="G1527" s="11"/>
      <c r="H1527" s="12"/>
      <c r="I1527" s="12"/>
      <c r="J1527" s="17"/>
      <c r="K1527" s="17"/>
      <c r="L1527" s="11"/>
      <c r="M1527" s="9"/>
      <c r="N1527" s="9"/>
      <c r="O1527" s="9"/>
    </row>
    <row r="1528" spans="7:15" x14ac:dyDescent="0.2">
      <c r="G1528" s="11"/>
      <c r="H1528" s="12"/>
      <c r="I1528" s="12"/>
      <c r="J1528" s="17"/>
      <c r="K1528" s="17"/>
      <c r="L1528" s="11"/>
      <c r="M1528" s="9"/>
      <c r="N1528" s="9"/>
      <c r="O1528" s="9"/>
    </row>
    <row r="1529" spans="7:15" x14ac:dyDescent="0.2">
      <c r="G1529" s="11"/>
      <c r="H1529" s="12"/>
      <c r="I1529" s="12"/>
      <c r="J1529" s="17"/>
      <c r="K1529" s="17"/>
      <c r="L1529" s="11"/>
      <c r="M1529" s="9"/>
      <c r="N1529" s="9"/>
      <c r="O1529" s="9"/>
    </row>
    <row r="1530" spans="7:15" x14ac:dyDescent="0.2">
      <c r="G1530" s="11"/>
      <c r="H1530" s="12"/>
      <c r="I1530" s="12"/>
      <c r="J1530" s="17"/>
      <c r="K1530" s="17"/>
      <c r="L1530" s="11"/>
      <c r="M1530" s="9"/>
      <c r="N1530" s="9"/>
      <c r="O1530" s="9"/>
    </row>
    <row r="1531" spans="7:15" x14ac:dyDescent="0.2">
      <c r="G1531" s="11"/>
      <c r="H1531" s="12"/>
      <c r="I1531" s="12"/>
      <c r="J1531" s="17"/>
      <c r="K1531" s="17"/>
      <c r="L1531" s="11"/>
      <c r="M1531" s="9"/>
      <c r="N1531" s="9"/>
      <c r="O1531" s="9"/>
    </row>
    <row r="1532" spans="7:15" x14ac:dyDescent="0.2">
      <c r="G1532" s="11"/>
      <c r="H1532" s="12"/>
      <c r="I1532" s="12"/>
      <c r="J1532" s="17"/>
      <c r="K1532" s="17"/>
      <c r="L1532" s="11"/>
      <c r="M1532" s="9"/>
      <c r="N1532" s="9"/>
      <c r="O1532" s="9"/>
    </row>
    <row r="1533" spans="7:15" x14ac:dyDescent="0.2">
      <c r="G1533" s="11"/>
      <c r="H1533" s="12"/>
      <c r="I1533" s="12"/>
      <c r="J1533" s="17"/>
      <c r="K1533" s="17"/>
      <c r="L1533" s="11"/>
      <c r="M1533" s="9"/>
      <c r="N1533" s="9"/>
      <c r="O1533" s="9"/>
    </row>
    <row r="1534" spans="7:15" x14ac:dyDescent="0.2">
      <c r="G1534" s="11"/>
      <c r="H1534" s="12"/>
      <c r="I1534" s="12"/>
      <c r="J1534" s="17"/>
      <c r="K1534" s="17"/>
      <c r="L1534" s="11"/>
      <c r="M1534" s="9"/>
      <c r="N1534" s="9"/>
      <c r="O1534" s="9"/>
    </row>
    <row r="1535" spans="7:15" x14ac:dyDescent="0.2">
      <c r="G1535" s="11"/>
      <c r="H1535" s="12"/>
      <c r="I1535" s="12"/>
      <c r="J1535" s="17"/>
      <c r="K1535" s="17"/>
      <c r="L1535" s="11"/>
      <c r="M1535" s="9"/>
      <c r="N1535" s="9"/>
      <c r="O1535" s="9"/>
    </row>
    <row r="1536" spans="7:15" x14ac:dyDescent="0.2">
      <c r="G1536" s="11"/>
      <c r="H1536" s="12"/>
      <c r="I1536" s="12"/>
      <c r="J1536" s="17"/>
      <c r="K1536" s="17"/>
      <c r="L1536" s="11"/>
      <c r="M1536" s="9"/>
      <c r="N1536" s="9"/>
      <c r="O1536" s="9"/>
    </row>
    <row r="1537" spans="7:15" x14ac:dyDescent="0.2">
      <c r="G1537" s="11"/>
      <c r="H1537" s="12"/>
      <c r="I1537" s="12"/>
      <c r="J1537" s="17"/>
      <c r="K1537" s="17"/>
      <c r="L1537" s="11"/>
      <c r="M1537" s="9"/>
      <c r="N1537" s="9"/>
      <c r="O1537" s="9"/>
    </row>
    <row r="1538" spans="7:15" x14ac:dyDescent="0.2">
      <c r="G1538" s="11"/>
      <c r="H1538" s="12"/>
      <c r="I1538" s="12"/>
      <c r="J1538" s="17"/>
      <c r="K1538" s="17"/>
      <c r="L1538" s="11"/>
      <c r="M1538" s="9"/>
      <c r="N1538" s="9"/>
      <c r="O1538" s="9"/>
    </row>
    <row r="1539" spans="7:15" x14ac:dyDescent="0.2">
      <c r="G1539" s="11"/>
      <c r="H1539" s="12"/>
      <c r="I1539" s="12"/>
      <c r="J1539" s="17"/>
      <c r="K1539" s="17"/>
      <c r="L1539" s="11"/>
      <c r="M1539" s="9"/>
      <c r="N1539" s="9"/>
      <c r="O1539" s="9"/>
    </row>
    <row r="1540" spans="7:15" x14ac:dyDescent="0.2">
      <c r="G1540" s="11"/>
      <c r="H1540" s="12"/>
      <c r="I1540" s="12"/>
      <c r="J1540" s="17"/>
      <c r="K1540" s="17"/>
      <c r="L1540" s="11"/>
      <c r="M1540" s="9"/>
      <c r="N1540" s="9"/>
      <c r="O1540" s="9"/>
    </row>
    <row r="1541" spans="7:15" x14ac:dyDescent="0.2">
      <c r="G1541" s="11"/>
      <c r="H1541" s="12"/>
      <c r="I1541" s="12"/>
      <c r="J1541" s="17"/>
      <c r="K1541" s="17"/>
      <c r="L1541" s="11"/>
      <c r="M1541" s="9"/>
      <c r="N1541" s="9"/>
      <c r="O1541" s="9"/>
    </row>
    <row r="1542" spans="7:15" x14ac:dyDescent="0.2">
      <c r="G1542" s="11"/>
      <c r="H1542" s="12"/>
      <c r="I1542" s="12"/>
      <c r="J1542" s="17"/>
      <c r="K1542" s="17"/>
      <c r="L1542" s="11"/>
      <c r="M1542" s="9"/>
      <c r="N1542" s="9"/>
      <c r="O1542" s="9"/>
    </row>
    <row r="1543" spans="7:15" x14ac:dyDescent="0.2">
      <c r="G1543" s="11"/>
      <c r="H1543" s="12"/>
      <c r="I1543" s="12"/>
      <c r="J1543" s="17"/>
      <c r="K1543" s="17"/>
      <c r="L1543" s="11"/>
      <c r="M1543" s="9"/>
      <c r="N1543" s="9"/>
      <c r="O1543" s="9"/>
    </row>
    <row r="1544" spans="7:15" x14ac:dyDescent="0.2">
      <c r="G1544" s="11"/>
      <c r="H1544" s="12"/>
      <c r="I1544" s="12"/>
      <c r="J1544" s="17"/>
      <c r="K1544" s="17"/>
      <c r="L1544" s="11"/>
      <c r="M1544" s="9"/>
      <c r="N1544" s="9"/>
      <c r="O1544" s="9"/>
    </row>
    <row r="1545" spans="7:15" x14ac:dyDescent="0.2">
      <c r="G1545" s="11"/>
      <c r="H1545" s="12"/>
      <c r="I1545" s="12"/>
      <c r="J1545" s="17"/>
      <c r="K1545" s="17"/>
      <c r="L1545" s="11"/>
      <c r="M1545" s="9"/>
      <c r="N1545" s="9"/>
      <c r="O1545" s="9"/>
    </row>
    <row r="1546" spans="7:15" x14ac:dyDescent="0.2">
      <c r="G1546" s="11"/>
      <c r="H1546" s="12"/>
      <c r="I1546" s="12"/>
      <c r="J1546" s="17"/>
      <c r="K1546" s="17"/>
      <c r="L1546" s="11"/>
      <c r="M1546" s="9"/>
      <c r="N1546" s="9"/>
      <c r="O1546" s="9"/>
    </row>
    <row r="1547" spans="7:15" x14ac:dyDescent="0.2">
      <c r="G1547" s="11"/>
      <c r="H1547" s="12"/>
      <c r="I1547" s="12"/>
      <c r="J1547" s="17"/>
      <c r="K1547" s="17"/>
      <c r="L1547" s="11"/>
      <c r="M1547" s="9"/>
      <c r="N1547" s="9"/>
      <c r="O1547" s="9"/>
    </row>
    <row r="1548" spans="7:15" x14ac:dyDescent="0.2">
      <c r="G1548" s="11"/>
      <c r="H1548" s="12"/>
      <c r="I1548" s="12"/>
      <c r="J1548" s="17"/>
      <c r="K1548" s="17"/>
      <c r="L1548" s="11"/>
      <c r="M1548" s="9"/>
      <c r="N1548" s="9"/>
      <c r="O1548" s="9"/>
    </row>
    <row r="1549" spans="7:15" x14ac:dyDescent="0.2">
      <c r="G1549" s="11"/>
      <c r="H1549" s="12"/>
      <c r="I1549" s="12"/>
      <c r="J1549" s="17"/>
      <c r="K1549" s="17"/>
      <c r="L1549" s="11"/>
      <c r="M1549" s="9"/>
      <c r="N1549" s="9"/>
      <c r="O1549" s="9"/>
    </row>
    <row r="1550" spans="7:15" x14ac:dyDescent="0.2">
      <c r="G1550" s="11"/>
      <c r="H1550" s="12"/>
      <c r="I1550" s="12"/>
      <c r="J1550" s="17"/>
      <c r="K1550" s="17"/>
      <c r="L1550" s="11"/>
      <c r="M1550" s="9"/>
      <c r="N1550" s="9"/>
      <c r="O1550" s="9"/>
    </row>
    <row r="1551" spans="7:15" x14ac:dyDescent="0.2">
      <c r="G1551" s="11"/>
      <c r="H1551" s="12"/>
      <c r="I1551" s="12"/>
      <c r="J1551" s="17"/>
      <c r="K1551" s="17"/>
      <c r="L1551" s="11"/>
      <c r="M1551" s="9"/>
      <c r="N1551" s="9"/>
      <c r="O1551" s="9"/>
    </row>
    <row r="1552" spans="7:15" x14ac:dyDescent="0.2">
      <c r="G1552" s="11"/>
      <c r="H1552" s="12"/>
      <c r="I1552" s="12"/>
      <c r="J1552" s="17"/>
      <c r="K1552" s="17"/>
      <c r="L1552" s="11"/>
      <c r="M1552" s="9"/>
      <c r="N1552" s="9"/>
      <c r="O1552" s="9"/>
    </row>
    <row r="1553" spans="7:15" x14ac:dyDescent="0.2">
      <c r="G1553" s="11"/>
      <c r="H1553" s="12"/>
      <c r="I1553" s="12"/>
      <c r="J1553" s="17"/>
      <c r="K1553" s="17"/>
      <c r="L1553" s="11"/>
      <c r="M1553" s="9"/>
      <c r="N1553" s="9"/>
      <c r="O1553" s="9"/>
    </row>
    <row r="1554" spans="7:15" x14ac:dyDescent="0.2">
      <c r="G1554" s="11"/>
      <c r="H1554" s="12"/>
      <c r="I1554" s="12"/>
      <c r="J1554" s="17"/>
      <c r="K1554" s="17"/>
      <c r="L1554" s="11"/>
      <c r="M1554" s="9"/>
      <c r="N1554" s="9"/>
      <c r="O1554" s="9"/>
    </row>
    <row r="1555" spans="7:15" x14ac:dyDescent="0.2">
      <c r="G1555" s="11"/>
      <c r="H1555" s="12"/>
      <c r="I1555" s="12"/>
      <c r="J1555" s="17"/>
      <c r="K1555" s="17"/>
      <c r="L1555" s="11"/>
      <c r="M1555" s="9"/>
      <c r="N1555" s="9"/>
      <c r="O1555" s="9"/>
    </row>
    <row r="1556" spans="7:15" x14ac:dyDescent="0.2">
      <c r="G1556" s="11"/>
      <c r="H1556" s="12"/>
      <c r="I1556" s="12"/>
      <c r="J1556" s="17"/>
      <c r="K1556" s="17"/>
      <c r="L1556" s="11"/>
      <c r="M1556" s="9"/>
      <c r="N1556" s="9"/>
      <c r="O1556" s="9"/>
    </row>
    <row r="1557" spans="7:15" x14ac:dyDescent="0.2">
      <c r="G1557" s="11"/>
      <c r="H1557" s="12"/>
      <c r="I1557" s="12"/>
      <c r="J1557" s="17"/>
      <c r="K1557" s="17"/>
      <c r="L1557" s="11"/>
      <c r="M1557" s="9"/>
      <c r="N1557" s="9"/>
      <c r="O1557" s="9"/>
    </row>
    <row r="1558" spans="7:15" x14ac:dyDescent="0.2">
      <c r="G1558" s="11"/>
      <c r="H1558" s="12"/>
      <c r="I1558" s="12"/>
      <c r="J1558" s="17"/>
      <c r="K1558" s="17"/>
      <c r="L1558" s="11"/>
      <c r="M1558" s="9"/>
      <c r="N1558" s="9"/>
      <c r="O1558" s="9"/>
    </row>
    <row r="1559" spans="7:15" x14ac:dyDescent="0.2">
      <c r="G1559" s="11"/>
      <c r="H1559" s="12"/>
      <c r="I1559" s="12"/>
      <c r="J1559" s="17"/>
      <c r="K1559" s="17"/>
      <c r="L1559" s="11"/>
      <c r="M1559" s="9"/>
      <c r="N1559" s="9"/>
      <c r="O1559" s="9"/>
    </row>
    <row r="1560" spans="7:15" x14ac:dyDescent="0.2">
      <c r="G1560" s="11"/>
      <c r="H1560" s="12"/>
      <c r="I1560" s="12"/>
      <c r="J1560" s="17"/>
      <c r="K1560" s="17"/>
      <c r="L1560" s="11"/>
      <c r="M1560" s="9"/>
      <c r="N1560" s="9"/>
      <c r="O1560" s="9"/>
    </row>
    <row r="1561" spans="7:15" x14ac:dyDescent="0.2">
      <c r="G1561" s="11"/>
      <c r="H1561" s="12"/>
      <c r="I1561" s="12"/>
      <c r="J1561" s="17"/>
      <c r="K1561" s="17"/>
      <c r="L1561" s="11"/>
      <c r="M1561" s="9"/>
      <c r="N1561" s="9"/>
      <c r="O1561" s="9"/>
    </row>
    <row r="1562" spans="7:15" x14ac:dyDescent="0.2">
      <c r="G1562" s="11"/>
      <c r="H1562" s="12"/>
      <c r="I1562" s="12"/>
      <c r="J1562" s="17"/>
      <c r="K1562" s="17"/>
      <c r="L1562" s="11"/>
      <c r="M1562" s="9"/>
      <c r="N1562" s="9"/>
      <c r="O1562" s="9"/>
    </row>
    <row r="1563" spans="7:15" x14ac:dyDescent="0.2">
      <c r="G1563" s="11"/>
      <c r="H1563" s="12"/>
      <c r="I1563" s="12"/>
      <c r="J1563" s="17"/>
      <c r="K1563" s="17"/>
      <c r="L1563" s="11"/>
      <c r="M1563" s="9"/>
      <c r="N1563" s="9"/>
      <c r="O1563" s="9"/>
    </row>
    <row r="1564" spans="7:15" x14ac:dyDescent="0.2">
      <c r="G1564" s="11"/>
      <c r="H1564" s="12"/>
      <c r="I1564" s="12"/>
      <c r="J1564" s="17"/>
      <c r="K1564" s="17"/>
      <c r="L1564" s="11"/>
      <c r="M1564" s="9"/>
      <c r="N1564" s="9"/>
      <c r="O1564" s="9"/>
    </row>
    <row r="1565" spans="7:15" x14ac:dyDescent="0.2">
      <c r="G1565" s="11"/>
      <c r="H1565" s="12"/>
      <c r="I1565" s="12"/>
      <c r="J1565" s="17"/>
      <c r="K1565" s="17"/>
      <c r="L1565" s="11"/>
      <c r="M1565" s="9"/>
      <c r="N1565" s="9"/>
      <c r="O1565" s="9"/>
    </row>
    <row r="1566" spans="7:15" x14ac:dyDescent="0.2">
      <c r="G1566" s="11"/>
      <c r="H1566" s="12"/>
      <c r="I1566" s="12"/>
      <c r="J1566" s="17"/>
      <c r="K1566" s="17"/>
      <c r="L1566" s="11"/>
      <c r="M1566" s="9"/>
      <c r="N1566" s="9"/>
      <c r="O1566" s="9"/>
    </row>
    <row r="1567" spans="7:15" x14ac:dyDescent="0.2">
      <c r="G1567" s="11"/>
      <c r="H1567" s="12"/>
      <c r="I1567" s="12"/>
      <c r="J1567" s="17"/>
      <c r="K1567" s="17"/>
      <c r="L1567" s="11"/>
      <c r="M1567" s="9"/>
      <c r="N1567" s="9"/>
      <c r="O1567" s="9"/>
    </row>
    <row r="1568" spans="7:15" x14ac:dyDescent="0.2">
      <c r="G1568" s="11"/>
      <c r="H1568" s="12"/>
      <c r="I1568" s="12"/>
      <c r="J1568" s="17"/>
      <c r="K1568" s="17"/>
      <c r="L1568" s="11"/>
      <c r="M1568" s="9"/>
      <c r="N1568" s="9"/>
      <c r="O1568" s="9"/>
    </row>
    <row r="1569" spans="7:15" x14ac:dyDescent="0.2">
      <c r="G1569" s="11"/>
      <c r="H1569" s="12"/>
      <c r="I1569" s="12"/>
      <c r="J1569" s="17"/>
      <c r="K1569" s="17"/>
      <c r="L1569" s="11"/>
      <c r="M1569" s="9"/>
      <c r="N1569" s="9"/>
      <c r="O1569" s="9"/>
    </row>
    <row r="1570" spans="7:15" x14ac:dyDescent="0.2">
      <c r="G1570" s="11"/>
      <c r="H1570" s="12"/>
      <c r="I1570" s="12"/>
      <c r="J1570" s="17"/>
      <c r="K1570" s="17"/>
      <c r="L1570" s="11"/>
      <c r="M1570" s="9"/>
      <c r="N1570" s="9"/>
      <c r="O1570" s="9"/>
    </row>
    <row r="1571" spans="7:15" x14ac:dyDescent="0.2">
      <c r="G1571" s="11"/>
      <c r="H1571" s="12"/>
      <c r="I1571" s="12"/>
      <c r="J1571" s="17"/>
      <c r="K1571" s="17"/>
      <c r="L1571" s="11"/>
      <c r="M1571" s="9"/>
      <c r="N1571" s="9"/>
      <c r="O1571" s="9"/>
    </row>
    <row r="1572" spans="7:15" x14ac:dyDescent="0.2">
      <c r="G1572" s="11"/>
      <c r="H1572" s="12"/>
      <c r="I1572" s="12"/>
      <c r="J1572" s="17"/>
      <c r="K1572" s="17"/>
      <c r="L1572" s="11"/>
      <c r="M1572" s="9"/>
      <c r="N1572" s="9"/>
      <c r="O1572" s="9"/>
    </row>
    <row r="1573" spans="7:15" x14ac:dyDescent="0.2">
      <c r="G1573" s="11"/>
      <c r="H1573" s="12"/>
      <c r="I1573" s="12"/>
      <c r="J1573" s="17"/>
      <c r="K1573" s="17"/>
      <c r="L1573" s="11"/>
      <c r="M1573" s="9"/>
      <c r="N1573" s="9"/>
      <c r="O1573" s="9"/>
    </row>
    <row r="1574" spans="7:15" x14ac:dyDescent="0.2">
      <c r="G1574" s="11"/>
      <c r="H1574" s="12"/>
      <c r="I1574" s="12"/>
      <c r="J1574" s="17"/>
      <c r="K1574" s="17"/>
      <c r="L1574" s="11"/>
      <c r="M1574" s="9"/>
      <c r="N1574" s="9"/>
      <c r="O1574" s="9"/>
    </row>
    <row r="1575" spans="7:15" x14ac:dyDescent="0.2">
      <c r="G1575" s="11"/>
      <c r="H1575" s="12"/>
      <c r="I1575" s="12"/>
      <c r="J1575" s="17"/>
      <c r="K1575" s="17"/>
      <c r="L1575" s="11"/>
      <c r="M1575" s="9"/>
      <c r="N1575" s="9"/>
      <c r="O1575" s="9"/>
    </row>
    <row r="1576" spans="7:15" x14ac:dyDescent="0.2">
      <c r="G1576" s="11"/>
      <c r="H1576" s="12"/>
      <c r="I1576" s="12"/>
      <c r="J1576" s="17"/>
      <c r="K1576" s="17"/>
      <c r="L1576" s="11"/>
      <c r="M1576" s="9"/>
      <c r="N1576" s="9"/>
      <c r="O1576" s="9"/>
    </row>
    <row r="1577" spans="7:15" x14ac:dyDescent="0.2">
      <c r="G1577" s="11"/>
      <c r="H1577" s="12"/>
      <c r="I1577" s="12"/>
      <c r="J1577" s="17"/>
      <c r="K1577" s="17"/>
      <c r="L1577" s="11"/>
      <c r="M1577" s="9"/>
      <c r="N1577" s="9"/>
      <c r="O1577" s="9"/>
    </row>
    <row r="1578" spans="7:15" x14ac:dyDescent="0.2">
      <c r="G1578" s="11"/>
      <c r="H1578" s="12"/>
      <c r="I1578" s="12"/>
      <c r="J1578" s="17"/>
      <c r="K1578" s="17"/>
      <c r="L1578" s="11"/>
      <c r="M1578" s="9"/>
      <c r="N1578" s="9"/>
      <c r="O1578" s="9"/>
    </row>
    <row r="1579" spans="7:15" x14ac:dyDescent="0.2">
      <c r="G1579" s="11"/>
      <c r="H1579" s="12"/>
      <c r="I1579" s="12"/>
      <c r="J1579" s="17"/>
      <c r="K1579" s="17"/>
      <c r="L1579" s="11"/>
      <c r="M1579" s="9"/>
      <c r="N1579" s="9"/>
      <c r="O1579" s="9"/>
    </row>
    <row r="1580" spans="7:15" x14ac:dyDescent="0.2">
      <c r="G1580" s="11"/>
      <c r="H1580" s="12"/>
      <c r="I1580" s="12"/>
      <c r="J1580" s="17"/>
      <c r="K1580" s="17"/>
      <c r="L1580" s="11"/>
      <c r="M1580" s="9"/>
      <c r="N1580" s="9"/>
      <c r="O1580" s="9"/>
    </row>
    <row r="1581" spans="7:15" x14ac:dyDescent="0.2">
      <c r="G1581" s="11"/>
      <c r="H1581" s="12"/>
      <c r="I1581" s="12"/>
      <c r="J1581" s="17"/>
      <c r="K1581" s="17"/>
      <c r="L1581" s="11"/>
      <c r="M1581" s="9"/>
      <c r="N1581" s="9"/>
      <c r="O1581" s="9"/>
    </row>
    <row r="1582" spans="7:15" x14ac:dyDescent="0.2">
      <c r="G1582" s="11"/>
      <c r="H1582" s="12"/>
      <c r="I1582" s="12"/>
      <c r="J1582" s="17"/>
      <c r="K1582" s="17"/>
      <c r="L1582" s="11"/>
      <c r="M1582" s="9"/>
      <c r="N1582" s="9"/>
      <c r="O1582" s="9"/>
    </row>
    <row r="1583" spans="7:15" x14ac:dyDescent="0.2">
      <c r="G1583" s="11"/>
      <c r="H1583" s="12"/>
      <c r="I1583" s="12"/>
      <c r="J1583" s="17"/>
      <c r="K1583" s="17"/>
      <c r="L1583" s="11"/>
      <c r="M1583" s="9"/>
      <c r="N1583" s="9"/>
      <c r="O1583" s="9"/>
    </row>
    <row r="1584" spans="7:15" x14ac:dyDescent="0.2">
      <c r="G1584" s="11"/>
      <c r="H1584" s="12"/>
      <c r="I1584" s="12"/>
      <c r="J1584" s="17"/>
      <c r="K1584" s="17"/>
      <c r="L1584" s="11"/>
      <c r="M1584" s="9"/>
      <c r="N1584" s="9"/>
      <c r="O1584" s="9"/>
    </row>
    <row r="1585" spans="7:15" x14ac:dyDescent="0.2">
      <c r="G1585" s="11"/>
      <c r="H1585" s="12"/>
      <c r="I1585" s="12"/>
      <c r="J1585" s="17"/>
      <c r="K1585" s="17"/>
      <c r="L1585" s="11"/>
      <c r="M1585" s="9"/>
      <c r="N1585" s="9"/>
      <c r="O1585" s="9"/>
    </row>
    <row r="1586" spans="7:15" x14ac:dyDescent="0.2">
      <c r="G1586" s="11"/>
      <c r="H1586" s="12"/>
      <c r="I1586" s="12"/>
      <c r="J1586" s="17"/>
      <c r="K1586" s="17"/>
      <c r="L1586" s="11"/>
      <c r="M1586" s="9"/>
      <c r="N1586" s="9"/>
      <c r="O1586" s="9"/>
    </row>
    <row r="1587" spans="7:15" x14ac:dyDescent="0.2">
      <c r="G1587" s="11"/>
      <c r="H1587" s="12"/>
      <c r="I1587" s="12"/>
      <c r="J1587" s="17"/>
      <c r="K1587" s="17"/>
      <c r="L1587" s="11"/>
      <c r="M1587" s="9"/>
      <c r="N1587" s="9"/>
      <c r="O1587" s="9"/>
    </row>
    <row r="1588" spans="7:15" x14ac:dyDescent="0.2">
      <c r="G1588" s="11"/>
      <c r="H1588" s="12"/>
      <c r="I1588" s="12"/>
      <c r="J1588" s="17"/>
      <c r="K1588" s="17"/>
      <c r="L1588" s="11"/>
      <c r="M1588" s="9"/>
      <c r="N1588" s="9"/>
      <c r="O1588" s="9"/>
    </row>
    <row r="1589" spans="7:15" x14ac:dyDescent="0.2">
      <c r="G1589" s="11"/>
      <c r="H1589" s="12"/>
      <c r="I1589" s="12"/>
      <c r="J1589" s="17"/>
      <c r="K1589" s="17"/>
      <c r="L1589" s="11"/>
      <c r="M1589" s="9"/>
      <c r="N1589" s="9"/>
      <c r="O1589" s="9"/>
    </row>
    <row r="1590" spans="7:15" x14ac:dyDescent="0.2">
      <c r="G1590" s="11"/>
      <c r="H1590" s="12"/>
      <c r="I1590" s="12"/>
      <c r="J1590" s="17"/>
      <c r="K1590" s="17"/>
      <c r="L1590" s="11"/>
      <c r="M1590" s="9"/>
      <c r="N1590" s="9"/>
      <c r="O1590" s="9"/>
    </row>
    <row r="1591" spans="7:15" x14ac:dyDescent="0.2">
      <c r="G1591" s="11"/>
      <c r="H1591" s="12"/>
      <c r="I1591" s="12"/>
      <c r="J1591" s="17"/>
      <c r="K1591" s="17"/>
      <c r="L1591" s="11"/>
      <c r="M1591" s="9"/>
      <c r="N1591" s="9"/>
      <c r="O1591" s="9"/>
    </row>
    <row r="1592" spans="7:15" x14ac:dyDescent="0.2">
      <c r="G1592" s="11"/>
      <c r="H1592" s="12"/>
      <c r="I1592" s="12"/>
      <c r="J1592" s="17"/>
      <c r="K1592" s="17"/>
      <c r="L1592" s="11"/>
      <c r="M1592" s="9"/>
      <c r="N1592" s="9"/>
      <c r="O1592" s="9"/>
    </row>
    <row r="1593" spans="7:15" x14ac:dyDescent="0.2">
      <c r="G1593" s="11"/>
      <c r="H1593" s="12"/>
      <c r="I1593" s="12"/>
      <c r="J1593" s="17"/>
      <c r="K1593" s="17"/>
      <c r="L1593" s="11"/>
      <c r="M1593" s="9"/>
      <c r="N1593" s="9"/>
      <c r="O1593" s="9"/>
    </row>
    <row r="1594" spans="7:15" x14ac:dyDescent="0.2">
      <c r="G1594" s="11"/>
      <c r="H1594" s="12"/>
      <c r="I1594" s="12"/>
      <c r="J1594" s="17"/>
      <c r="K1594" s="17"/>
      <c r="L1594" s="11"/>
      <c r="M1594" s="9"/>
      <c r="N1594" s="9"/>
      <c r="O1594" s="9"/>
    </row>
    <row r="1595" spans="7:15" x14ac:dyDescent="0.2">
      <c r="G1595" s="11"/>
      <c r="H1595" s="12"/>
      <c r="I1595" s="12"/>
      <c r="J1595" s="17"/>
      <c r="K1595" s="17"/>
      <c r="L1595" s="11"/>
      <c r="M1595" s="9"/>
      <c r="N1595" s="9"/>
      <c r="O1595" s="9"/>
    </row>
    <row r="1596" spans="7:15" x14ac:dyDescent="0.2">
      <c r="G1596" s="11"/>
      <c r="H1596" s="12"/>
      <c r="I1596" s="12"/>
      <c r="J1596" s="17"/>
      <c r="K1596" s="17"/>
      <c r="L1596" s="11"/>
      <c r="M1596" s="9"/>
      <c r="N1596" s="9"/>
      <c r="O1596" s="9"/>
    </row>
    <row r="1597" spans="7:15" x14ac:dyDescent="0.2">
      <c r="G1597" s="11"/>
      <c r="H1597" s="12"/>
      <c r="I1597" s="12"/>
      <c r="J1597" s="17"/>
      <c r="K1597" s="17"/>
      <c r="L1597" s="11"/>
      <c r="M1597" s="9"/>
      <c r="N1597" s="9"/>
      <c r="O1597" s="9"/>
    </row>
    <row r="1598" spans="7:15" x14ac:dyDescent="0.2">
      <c r="G1598" s="11"/>
      <c r="H1598" s="12"/>
      <c r="I1598" s="12"/>
      <c r="J1598" s="17"/>
      <c r="K1598" s="17"/>
      <c r="L1598" s="11"/>
      <c r="M1598" s="9"/>
      <c r="N1598" s="9"/>
      <c r="O1598" s="9"/>
    </row>
    <row r="1599" spans="7:15" x14ac:dyDescent="0.2">
      <c r="G1599" s="11"/>
      <c r="H1599" s="12"/>
      <c r="I1599" s="12"/>
      <c r="J1599" s="17"/>
      <c r="K1599" s="17"/>
      <c r="L1599" s="11"/>
      <c r="M1599" s="9"/>
      <c r="N1599" s="9"/>
      <c r="O1599" s="9"/>
    </row>
    <row r="1600" spans="7:15" x14ac:dyDescent="0.2">
      <c r="G1600" s="11"/>
      <c r="H1600" s="12"/>
      <c r="I1600" s="12"/>
      <c r="J1600" s="17"/>
      <c r="K1600" s="17"/>
      <c r="L1600" s="11"/>
      <c r="M1600" s="9"/>
      <c r="N1600" s="9"/>
      <c r="O1600" s="9"/>
    </row>
    <row r="1601" spans="7:15" x14ac:dyDescent="0.2">
      <c r="G1601" s="11"/>
      <c r="H1601" s="12"/>
      <c r="I1601" s="12"/>
      <c r="J1601" s="17"/>
      <c r="K1601" s="17"/>
      <c r="L1601" s="11"/>
      <c r="M1601" s="9"/>
      <c r="N1601" s="9"/>
      <c r="O1601" s="9"/>
    </row>
    <row r="1602" spans="7:15" x14ac:dyDescent="0.2">
      <c r="G1602" s="11"/>
      <c r="H1602" s="12"/>
      <c r="I1602" s="12"/>
      <c r="J1602" s="17"/>
      <c r="K1602" s="17"/>
      <c r="L1602" s="11"/>
      <c r="M1602" s="9"/>
      <c r="N1602" s="9"/>
      <c r="O1602" s="9"/>
    </row>
    <row r="1603" spans="7:15" x14ac:dyDescent="0.2">
      <c r="G1603" s="11"/>
      <c r="H1603" s="12"/>
      <c r="I1603" s="12"/>
      <c r="J1603" s="17"/>
      <c r="K1603" s="17"/>
      <c r="L1603" s="11"/>
      <c r="M1603" s="9"/>
      <c r="N1603" s="9"/>
      <c r="O1603" s="9"/>
    </row>
    <row r="1604" spans="7:15" x14ac:dyDescent="0.2">
      <c r="G1604" s="11"/>
      <c r="H1604" s="12"/>
      <c r="I1604" s="12"/>
      <c r="J1604" s="17"/>
      <c r="K1604" s="17"/>
      <c r="L1604" s="11"/>
      <c r="M1604" s="9"/>
      <c r="N1604" s="9"/>
      <c r="O1604" s="9"/>
    </row>
    <row r="1605" spans="7:15" x14ac:dyDescent="0.2">
      <c r="G1605" s="11"/>
      <c r="H1605" s="12"/>
      <c r="I1605" s="12"/>
      <c r="J1605" s="17"/>
      <c r="K1605" s="17"/>
      <c r="L1605" s="11"/>
      <c r="M1605" s="9"/>
      <c r="N1605" s="9"/>
      <c r="O1605" s="9"/>
    </row>
    <row r="1606" spans="7:15" x14ac:dyDescent="0.2">
      <c r="G1606" s="11"/>
      <c r="H1606" s="12"/>
      <c r="I1606" s="12"/>
      <c r="J1606" s="17"/>
      <c r="K1606" s="17"/>
      <c r="L1606" s="11"/>
      <c r="M1606" s="9"/>
      <c r="N1606" s="9"/>
      <c r="O1606" s="9"/>
    </row>
    <row r="1607" spans="7:15" x14ac:dyDescent="0.2">
      <c r="G1607" s="11"/>
      <c r="H1607" s="12"/>
      <c r="I1607" s="12"/>
      <c r="J1607" s="17"/>
      <c r="K1607" s="17"/>
      <c r="L1607" s="11"/>
      <c r="M1607" s="9"/>
      <c r="N1607" s="9"/>
      <c r="O1607" s="9"/>
    </row>
    <row r="1608" spans="7:15" x14ac:dyDescent="0.2">
      <c r="G1608" s="11"/>
      <c r="H1608" s="12"/>
      <c r="I1608" s="12"/>
      <c r="J1608" s="17"/>
      <c r="K1608" s="17"/>
      <c r="L1608" s="11"/>
      <c r="M1608" s="9"/>
      <c r="N1608" s="9"/>
      <c r="O1608" s="9"/>
    </row>
    <row r="1609" spans="7:15" x14ac:dyDescent="0.2">
      <c r="G1609" s="11"/>
      <c r="H1609" s="12"/>
      <c r="I1609" s="12"/>
      <c r="J1609" s="17"/>
      <c r="K1609" s="17"/>
      <c r="L1609" s="11"/>
      <c r="M1609" s="9"/>
      <c r="N1609" s="9"/>
      <c r="O1609" s="9"/>
    </row>
    <row r="1610" spans="7:15" x14ac:dyDescent="0.2">
      <c r="G1610" s="11"/>
      <c r="H1610" s="12"/>
      <c r="I1610" s="12"/>
      <c r="J1610" s="17"/>
      <c r="K1610" s="17"/>
      <c r="L1610" s="11"/>
      <c r="M1610" s="9"/>
      <c r="N1610" s="9"/>
      <c r="O1610" s="9"/>
    </row>
    <row r="1611" spans="7:15" x14ac:dyDescent="0.2">
      <c r="G1611" s="11"/>
      <c r="H1611" s="12"/>
      <c r="I1611" s="12"/>
      <c r="J1611" s="17"/>
      <c r="K1611" s="17"/>
      <c r="L1611" s="11"/>
      <c r="M1611" s="9"/>
      <c r="N1611" s="9"/>
      <c r="O1611" s="9"/>
    </row>
    <row r="1612" spans="7:15" x14ac:dyDescent="0.2">
      <c r="G1612" s="11"/>
      <c r="H1612" s="12"/>
      <c r="I1612" s="12"/>
      <c r="J1612" s="17"/>
      <c r="K1612" s="17"/>
      <c r="L1612" s="11"/>
      <c r="M1612" s="9"/>
      <c r="N1612" s="9"/>
      <c r="O1612" s="9"/>
    </row>
    <row r="1613" spans="7:15" x14ac:dyDescent="0.2">
      <c r="G1613" s="11"/>
      <c r="H1613" s="12"/>
      <c r="I1613" s="12"/>
      <c r="J1613" s="17"/>
      <c r="K1613" s="17"/>
      <c r="L1613" s="11"/>
      <c r="M1613" s="9"/>
      <c r="N1613" s="9"/>
      <c r="O1613" s="9"/>
    </row>
    <row r="1614" spans="7:15" x14ac:dyDescent="0.2">
      <c r="G1614" s="11"/>
      <c r="H1614" s="12"/>
      <c r="I1614" s="12"/>
      <c r="J1614" s="17"/>
      <c r="K1614" s="17"/>
      <c r="L1614" s="11"/>
      <c r="M1614" s="9"/>
      <c r="N1614" s="9"/>
      <c r="O1614" s="9"/>
    </row>
    <row r="1615" spans="7:15" x14ac:dyDescent="0.2">
      <c r="G1615" s="11"/>
      <c r="H1615" s="12"/>
      <c r="I1615" s="12"/>
      <c r="J1615" s="17"/>
      <c r="K1615" s="17"/>
      <c r="L1615" s="11"/>
      <c r="M1615" s="9"/>
      <c r="N1615" s="9"/>
      <c r="O1615" s="9"/>
    </row>
    <row r="1616" spans="7:15" x14ac:dyDescent="0.2">
      <c r="G1616" s="11"/>
      <c r="H1616" s="12"/>
      <c r="I1616" s="12"/>
      <c r="J1616" s="17"/>
      <c r="K1616" s="17"/>
      <c r="L1616" s="11"/>
      <c r="M1616" s="9"/>
      <c r="N1616" s="9"/>
      <c r="O1616" s="9"/>
    </row>
    <row r="1617" spans="7:15" x14ac:dyDescent="0.2">
      <c r="G1617" s="11"/>
      <c r="H1617" s="12"/>
      <c r="I1617" s="12"/>
      <c r="J1617" s="17"/>
      <c r="K1617" s="17"/>
      <c r="L1617" s="11"/>
      <c r="M1617" s="9"/>
      <c r="N1617" s="9"/>
      <c r="O1617" s="9"/>
    </row>
    <row r="1618" spans="7:15" x14ac:dyDescent="0.2">
      <c r="G1618" s="11"/>
      <c r="H1618" s="12"/>
      <c r="I1618" s="12"/>
      <c r="J1618" s="17"/>
      <c r="K1618" s="17"/>
      <c r="L1618" s="11"/>
      <c r="M1618" s="9"/>
      <c r="N1618" s="9"/>
      <c r="O1618" s="9"/>
    </row>
    <row r="1619" spans="7:15" x14ac:dyDescent="0.2">
      <c r="G1619" s="11"/>
      <c r="H1619" s="12"/>
      <c r="I1619" s="12"/>
      <c r="J1619" s="17"/>
      <c r="K1619" s="17"/>
      <c r="L1619" s="11"/>
      <c r="M1619" s="9"/>
      <c r="N1619" s="9"/>
      <c r="O1619" s="9"/>
    </row>
    <row r="1620" spans="7:15" x14ac:dyDescent="0.2">
      <c r="G1620" s="11"/>
      <c r="H1620" s="12"/>
      <c r="I1620" s="12"/>
      <c r="J1620" s="17"/>
      <c r="K1620" s="17"/>
      <c r="L1620" s="11"/>
      <c r="M1620" s="9"/>
      <c r="N1620" s="9"/>
      <c r="O1620" s="9"/>
    </row>
    <row r="1621" spans="7:15" x14ac:dyDescent="0.2">
      <c r="G1621" s="11"/>
      <c r="H1621" s="12"/>
      <c r="I1621" s="12"/>
      <c r="J1621" s="17"/>
      <c r="K1621" s="17"/>
      <c r="L1621" s="11"/>
      <c r="M1621" s="9"/>
      <c r="N1621" s="9"/>
      <c r="O1621" s="9"/>
    </row>
    <row r="1622" spans="7:15" x14ac:dyDescent="0.2">
      <c r="G1622" s="11"/>
      <c r="H1622" s="12"/>
      <c r="I1622" s="12"/>
      <c r="J1622" s="17"/>
      <c r="K1622" s="17"/>
      <c r="L1622" s="11"/>
      <c r="M1622" s="9"/>
      <c r="N1622" s="9"/>
      <c r="O1622" s="9"/>
    </row>
    <row r="1623" spans="7:15" x14ac:dyDescent="0.2">
      <c r="G1623" s="11"/>
      <c r="H1623" s="12"/>
      <c r="I1623" s="12"/>
      <c r="J1623" s="17"/>
      <c r="K1623" s="17"/>
      <c r="L1623" s="11"/>
      <c r="M1623" s="9"/>
      <c r="N1623" s="9"/>
      <c r="O1623" s="9"/>
    </row>
    <row r="1624" spans="7:15" x14ac:dyDescent="0.2">
      <c r="G1624" s="11"/>
      <c r="H1624" s="12"/>
      <c r="I1624" s="12"/>
      <c r="J1624" s="17"/>
      <c r="K1624" s="17"/>
      <c r="L1624" s="11"/>
      <c r="M1624" s="9"/>
      <c r="N1624" s="9"/>
      <c r="O1624" s="9"/>
    </row>
    <row r="1625" spans="7:15" x14ac:dyDescent="0.2">
      <c r="G1625" s="11"/>
      <c r="H1625" s="12"/>
      <c r="I1625" s="12"/>
      <c r="J1625" s="17"/>
      <c r="K1625" s="17"/>
      <c r="L1625" s="11"/>
      <c r="M1625" s="9"/>
      <c r="N1625" s="9"/>
      <c r="O1625" s="9"/>
    </row>
    <row r="1626" spans="7:15" x14ac:dyDescent="0.2">
      <c r="G1626" s="11"/>
      <c r="H1626" s="12"/>
      <c r="I1626" s="12"/>
      <c r="J1626" s="17"/>
      <c r="K1626" s="17"/>
      <c r="L1626" s="11"/>
      <c r="M1626" s="9"/>
      <c r="N1626" s="9"/>
      <c r="O1626" s="9"/>
    </row>
    <row r="1627" spans="7:15" x14ac:dyDescent="0.2">
      <c r="G1627" s="11"/>
      <c r="H1627" s="12"/>
      <c r="I1627" s="12"/>
      <c r="J1627" s="17"/>
      <c r="K1627" s="17"/>
      <c r="L1627" s="11"/>
      <c r="M1627" s="9"/>
      <c r="N1627" s="9"/>
      <c r="O1627" s="9"/>
    </row>
    <row r="1628" spans="7:15" x14ac:dyDescent="0.2">
      <c r="G1628" s="11"/>
      <c r="H1628" s="12"/>
      <c r="I1628" s="12"/>
      <c r="J1628" s="17"/>
      <c r="K1628" s="17"/>
      <c r="L1628" s="11"/>
      <c r="M1628" s="9"/>
      <c r="N1628" s="9"/>
      <c r="O1628" s="9"/>
    </row>
    <row r="1629" spans="7:15" x14ac:dyDescent="0.2">
      <c r="G1629" s="11"/>
      <c r="H1629" s="12"/>
      <c r="I1629" s="12"/>
      <c r="J1629" s="17"/>
      <c r="K1629" s="17"/>
      <c r="L1629" s="11"/>
      <c r="M1629" s="9"/>
      <c r="N1629" s="9"/>
      <c r="O1629" s="9"/>
    </row>
    <row r="1630" spans="7:15" x14ac:dyDescent="0.2">
      <c r="G1630" s="11"/>
      <c r="H1630" s="12"/>
      <c r="I1630" s="12"/>
      <c r="J1630" s="17"/>
      <c r="K1630" s="17"/>
      <c r="L1630" s="11"/>
      <c r="M1630" s="9"/>
      <c r="N1630" s="9"/>
      <c r="O1630" s="9"/>
    </row>
    <row r="1631" spans="7:15" x14ac:dyDescent="0.2">
      <c r="G1631" s="11"/>
      <c r="H1631" s="12"/>
      <c r="I1631" s="12"/>
      <c r="J1631" s="17"/>
      <c r="K1631" s="17"/>
      <c r="L1631" s="11"/>
      <c r="M1631" s="9"/>
      <c r="N1631" s="9"/>
      <c r="O1631" s="9"/>
    </row>
    <row r="1632" spans="7:15" x14ac:dyDescent="0.2">
      <c r="G1632" s="11"/>
      <c r="H1632" s="12"/>
      <c r="I1632" s="12"/>
      <c r="J1632" s="17"/>
      <c r="K1632" s="17"/>
      <c r="L1632" s="11"/>
      <c r="M1632" s="9"/>
      <c r="N1632" s="9"/>
      <c r="O1632" s="9"/>
    </row>
    <row r="1633" spans="7:15" x14ac:dyDescent="0.2">
      <c r="G1633" s="11"/>
      <c r="H1633" s="12"/>
      <c r="I1633" s="12"/>
      <c r="J1633" s="17"/>
      <c r="K1633" s="17"/>
      <c r="L1633" s="11"/>
      <c r="M1633" s="9"/>
      <c r="N1633" s="9"/>
      <c r="O1633" s="9"/>
    </row>
    <row r="1634" spans="7:15" x14ac:dyDescent="0.2">
      <c r="G1634" s="11"/>
      <c r="H1634" s="12"/>
      <c r="I1634" s="12"/>
      <c r="J1634" s="17"/>
      <c r="K1634" s="17"/>
      <c r="L1634" s="11"/>
      <c r="M1634" s="9"/>
      <c r="N1634" s="9"/>
      <c r="O1634" s="9"/>
    </row>
    <row r="1635" spans="7:15" x14ac:dyDescent="0.2">
      <c r="G1635" s="11"/>
      <c r="H1635" s="12"/>
      <c r="I1635" s="12"/>
      <c r="J1635" s="17"/>
      <c r="K1635" s="17"/>
      <c r="L1635" s="11"/>
      <c r="M1635" s="9"/>
      <c r="N1635" s="9"/>
      <c r="O1635" s="9"/>
    </row>
    <row r="1636" spans="7:15" x14ac:dyDescent="0.2">
      <c r="G1636" s="11"/>
      <c r="H1636" s="12"/>
      <c r="I1636" s="12"/>
      <c r="J1636" s="17"/>
      <c r="K1636" s="17"/>
      <c r="L1636" s="11"/>
      <c r="M1636" s="9"/>
      <c r="N1636" s="9"/>
      <c r="O1636" s="9"/>
    </row>
    <row r="1637" spans="7:15" x14ac:dyDescent="0.2">
      <c r="G1637" s="11"/>
      <c r="H1637" s="12"/>
      <c r="I1637" s="12"/>
      <c r="J1637" s="17"/>
      <c r="K1637" s="17"/>
      <c r="L1637" s="11"/>
      <c r="M1637" s="9"/>
      <c r="N1637" s="9"/>
      <c r="O1637" s="9"/>
    </row>
    <row r="1638" spans="7:15" x14ac:dyDescent="0.2">
      <c r="G1638" s="11"/>
      <c r="H1638" s="12"/>
      <c r="I1638" s="12"/>
      <c r="J1638" s="17"/>
      <c r="K1638" s="17"/>
      <c r="L1638" s="11"/>
      <c r="M1638" s="9"/>
      <c r="N1638" s="9"/>
      <c r="O1638" s="9"/>
    </row>
    <row r="1639" spans="7:15" x14ac:dyDescent="0.2">
      <c r="G1639" s="11"/>
      <c r="H1639" s="12"/>
      <c r="I1639" s="12"/>
      <c r="J1639" s="17"/>
      <c r="K1639" s="17"/>
      <c r="L1639" s="11"/>
      <c r="M1639" s="9"/>
      <c r="N1639" s="9"/>
      <c r="O1639" s="9"/>
    </row>
    <row r="1640" spans="7:15" x14ac:dyDescent="0.2">
      <c r="G1640" s="11"/>
      <c r="H1640" s="12"/>
      <c r="I1640" s="12"/>
      <c r="J1640" s="17"/>
      <c r="K1640" s="17"/>
      <c r="L1640" s="11"/>
      <c r="M1640" s="9"/>
      <c r="N1640" s="9"/>
      <c r="O1640" s="9"/>
    </row>
    <row r="1641" spans="7:15" x14ac:dyDescent="0.2">
      <c r="G1641" s="11"/>
      <c r="H1641" s="12"/>
      <c r="I1641" s="12"/>
      <c r="J1641" s="17"/>
      <c r="K1641" s="17"/>
      <c r="L1641" s="11"/>
      <c r="M1641" s="9"/>
      <c r="N1641" s="9"/>
      <c r="O1641" s="9"/>
    </row>
    <row r="1642" spans="7:15" x14ac:dyDescent="0.2">
      <c r="G1642" s="11"/>
      <c r="H1642" s="12"/>
      <c r="I1642" s="12"/>
      <c r="J1642" s="17"/>
      <c r="K1642" s="17"/>
      <c r="L1642" s="11"/>
      <c r="M1642" s="9"/>
      <c r="N1642" s="9"/>
      <c r="O1642" s="9"/>
    </row>
    <row r="1643" spans="7:15" x14ac:dyDescent="0.2">
      <c r="G1643" s="11"/>
      <c r="H1643" s="12"/>
      <c r="I1643" s="12"/>
      <c r="J1643" s="17"/>
      <c r="K1643" s="17"/>
      <c r="L1643" s="11"/>
      <c r="M1643" s="9"/>
      <c r="N1643" s="9"/>
      <c r="O1643" s="9"/>
    </row>
    <row r="1644" spans="7:15" x14ac:dyDescent="0.2">
      <c r="G1644" s="11"/>
      <c r="H1644" s="12"/>
      <c r="I1644" s="12"/>
      <c r="J1644" s="17"/>
      <c r="K1644" s="17"/>
      <c r="L1644" s="11"/>
      <c r="M1644" s="9"/>
      <c r="N1644" s="9"/>
      <c r="O1644" s="9"/>
    </row>
    <row r="1645" spans="7:15" x14ac:dyDescent="0.2">
      <c r="G1645" s="11"/>
      <c r="H1645" s="12"/>
      <c r="I1645" s="12"/>
      <c r="J1645" s="17"/>
      <c r="K1645" s="17"/>
      <c r="L1645" s="11"/>
      <c r="M1645" s="9"/>
      <c r="N1645" s="9"/>
      <c r="O1645" s="9"/>
    </row>
    <row r="1646" spans="7:15" x14ac:dyDescent="0.2">
      <c r="G1646" s="11"/>
      <c r="H1646" s="12"/>
      <c r="I1646" s="12"/>
      <c r="J1646" s="17"/>
      <c r="K1646" s="17"/>
      <c r="L1646" s="11"/>
      <c r="M1646" s="9"/>
      <c r="N1646" s="9"/>
      <c r="O1646" s="9"/>
    </row>
    <row r="1647" spans="7:15" x14ac:dyDescent="0.2">
      <c r="G1647" s="11"/>
      <c r="H1647" s="12"/>
      <c r="I1647" s="12"/>
      <c r="J1647" s="17"/>
      <c r="K1647" s="17"/>
      <c r="L1647" s="11"/>
      <c r="M1647" s="9"/>
      <c r="N1647" s="9"/>
      <c r="O1647" s="9"/>
    </row>
    <row r="1648" spans="7:15" x14ac:dyDescent="0.2">
      <c r="G1648" s="11"/>
      <c r="H1648" s="12"/>
      <c r="I1648" s="12"/>
      <c r="J1648" s="17"/>
      <c r="K1648" s="17"/>
      <c r="L1648" s="11"/>
      <c r="M1648" s="9"/>
      <c r="N1648" s="9"/>
      <c r="O1648" s="9"/>
    </row>
    <row r="1649" spans="7:15" x14ac:dyDescent="0.2">
      <c r="G1649" s="11"/>
      <c r="H1649" s="12"/>
      <c r="I1649" s="12"/>
      <c r="J1649" s="17"/>
      <c r="K1649" s="17"/>
      <c r="L1649" s="11"/>
      <c r="M1649" s="9"/>
      <c r="N1649" s="9"/>
      <c r="O1649" s="9"/>
    </row>
    <row r="1650" spans="7:15" x14ac:dyDescent="0.2">
      <c r="G1650" s="11"/>
      <c r="H1650" s="12"/>
      <c r="I1650" s="12"/>
      <c r="J1650" s="17"/>
      <c r="K1650" s="17"/>
      <c r="L1650" s="11"/>
      <c r="M1650" s="9"/>
      <c r="N1650" s="9"/>
      <c r="O1650" s="9"/>
    </row>
    <row r="1651" spans="7:15" x14ac:dyDescent="0.2">
      <c r="G1651" s="11"/>
      <c r="H1651" s="12"/>
      <c r="I1651" s="12"/>
      <c r="J1651" s="17"/>
      <c r="K1651" s="17"/>
      <c r="L1651" s="11"/>
      <c r="M1651" s="9"/>
      <c r="N1651" s="9"/>
      <c r="O1651" s="9"/>
    </row>
    <row r="1652" spans="7:15" x14ac:dyDescent="0.2">
      <c r="G1652" s="11"/>
      <c r="H1652" s="12"/>
      <c r="I1652" s="12"/>
      <c r="J1652" s="17"/>
      <c r="K1652" s="17"/>
      <c r="L1652" s="11"/>
      <c r="M1652" s="9"/>
      <c r="N1652" s="9"/>
      <c r="O1652" s="9"/>
    </row>
    <row r="1653" spans="7:15" x14ac:dyDescent="0.2">
      <c r="G1653" s="11"/>
      <c r="H1653" s="12"/>
      <c r="I1653" s="12"/>
      <c r="J1653" s="17"/>
      <c r="K1653" s="17"/>
      <c r="L1653" s="11"/>
      <c r="M1653" s="9"/>
      <c r="N1653" s="9"/>
      <c r="O1653" s="9"/>
    </row>
    <row r="1654" spans="7:15" x14ac:dyDescent="0.2">
      <c r="G1654" s="11"/>
      <c r="H1654" s="12"/>
      <c r="I1654" s="12"/>
      <c r="J1654" s="17"/>
      <c r="K1654" s="17"/>
      <c r="L1654" s="11"/>
      <c r="M1654" s="9"/>
      <c r="N1654" s="9"/>
      <c r="O1654" s="9"/>
    </row>
    <row r="1655" spans="7:15" x14ac:dyDescent="0.2">
      <c r="G1655" s="11"/>
      <c r="H1655" s="12"/>
      <c r="I1655" s="12"/>
      <c r="J1655" s="17"/>
      <c r="K1655" s="17"/>
      <c r="L1655" s="11"/>
      <c r="M1655" s="9"/>
      <c r="N1655" s="9"/>
      <c r="O1655" s="9"/>
    </row>
    <row r="1656" spans="7:15" x14ac:dyDescent="0.2">
      <c r="G1656" s="11"/>
      <c r="H1656" s="12"/>
      <c r="I1656" s="12"/>
      <c r="J1656" s="17"/>
      <c r="K1656" s="17"/>
      <c r="L1656" s="11"/>
      <c r="M1656" s="9"/>
      <c r="N1656" s="9"/>
      <c r="O1656" s="9"/>
    </row>
    <row r="1657" spans="7:15" x14ac:dyDescent="0.2">
      <c r="G1657" s="11"/>
      <c r="H1657" s="12"/>
      <c r="I1657" s="12"/>
      <c r="J1657" s="17"/>
      <c r="K1657" s="17"/>
      <c r="L1657" s="11"/>
      <c r="M1657" s="9"/>
      <c r="N1657" s="9"/>
      <c r="O1657" s="9"/>
    </row>
    <row r="1658" spans="7:15" x14ac:dyDescent="0.2">
      <c r="G1658" s="11"/>
      <c r="H1658" s="12"/>
      <c r="I1658" s="12"/>
      <c r="J1658" s="17"/>
      <c r="K1658" s="17"/>
      <c r="L1658" s="11"/>
      <c r="M1658" s="9"/>
      <c r="N1658" s="9"/>
      <c r="O1658" s="9"/>
    </row>
    <row r="1659" spans="7:15" x14ac:dyDescent="0.2">
      <c r="G1659" s="11"/>
      <c r="H1659" s="12"/>
      <c r="I1659" s="12"/>
      <c r="J1659" s="17"/>
      <c r="K1659" s="17"/>
      <c r="L1659" s="11"/>
      <c r="M1659" s="9"/>
      <c r="N1659" s="9"/>
      <c r="O1659" s="9"/>
    </row>
    <row r="1660" spans="7:15" x14ac:dyDescent="0.2">
      <c r="G1660" s="11"/>
      <c r="H1660" s="12"/>
      <c r="I1660" s="12"/>
      <c r="J1660" s="17"/>
      <c r="K1660" s="17"/>
      <c r="L1660" s="11"/>
      <c r="M1660" s="9"/>
      <c r="N1660" s="9"/>
      <c r="O1660" s="9"/>
    </row>
    <row r="1661" spans="7:15" x14ac:dyDescent="0.2">
      <c r="G1661" s="11"/>
      <c r="H1661" s="12"/>
      <c r="I1661" s="12"/>
      <c r="J1661" s="17"/>
      <c r="K1661" s="17"/>
      <c r="L1661" s="11"/>
      <c r="M1661" s="9"/>
      <c r="N1661" s="9"/>
      <c r="O1661" s="9"/>
    </row>
    <row r="1662" spans="7:15" x14ac:dyDescent="0.2">
      <c r="G1662" s="11"/>
      <c r="H1662" s="12"/>
      <c r="I1662" s="12"/>
      <c r="J1662" s="17"/>
      <c r="K1662" s="17"/>
      <c r="L1662" s="11"/>
      <c r="M1662" s="9"/>
      <c r="N1662" s="9"/>
      <c r="O1662" s="9"/>
    </row>
    <row r="1663" spans="7:15" x14ac:dyDescent="0.2">
      <c r="G1663" s="11"/>
      <c r="H1663" s="12"/>
      <c r="I1663" s="12"/>
      <c r="J1663" s="17"/>
      <c r="K1663" s="17"/>
      <c r="L1663" s="11"/>
      <c r="M1663" s="9"/>
      <c r="N1663" s="9"/>
      <c r="O1663" s="9"/>
    </row>
    <row r="1664" spans="7:15" x14ac:dyDescent="0.2">
      <c r="G1664" s="11"/>
      <c r="H1664" s="12"/>
      <c r="I1664" s="12"/>
      <c r="J1664" s="17"/>
      <c r="K1664" s="17"/>
      <c r="L1664" s="11"/>
      <c r="M1664" s="9"/>
      <c r="N1664" s="9"/>
      <c r="O1664" s="9"/>
    </row>
    <row r="1665" spans="7:15" x14ac:dyDescent="0.2">
      <c r="G1665" s="11"/>
      <c r="H1665" s="12"/>
      <c r="I1665" s="12"/>
      <c r="J1665" s="17"/>
      <c r="K1665" s="17"/>
      <c r="L1665" s="11"/>
      <c r="M1665" s="9"/>
      <c r="N1665" s="9"/>
      <c r="O1665" s="9"/>
    </row>
    <row r="1666" spans="7:15" x14ac:dyDescent="0.2">
      <c r="G1666" s="11"/>
      <c r="H1666" s="12"/>
      <c r="I1666" s="12"/>
      <c r="J1666" s="17"/>
      <c r="K1666" s="17"/>
      <c r="L1666" s="11"/>
      <c r="M1666" s="9"/>
      <c r="N1666" s="9"/>
      <c r="O1666" s="9"/>
    </row>
    <row r="1667" spans="7:15" x14ac:dyDescent="0.2">
      <c r="G1667" s="11"/>
      <c r="H1667" s="12"/>
      <c r="I1667" s="12"/>
      <c r="J1667" s="17"/>
      <c r="K1667" s="17"/>
      <c r="L1667" s="11"/>
      <c r="M1667" s="9"/>
      <c r="N1667" s="9"/>
      <c r="O1667" s="9"/>
    </row>
    <row r="1668" spans="7:15" x14ac:dyDescent="0.2">
      <c r="G1668" s="11"/>
      <c r="H1668" s="12"/>
      <c r="I1668" s="12"/>
      <c r="J1668" s="17"/>
      <c r="K1668" s="17"/>
      <c r="L1668" s="11"/>
      <c r="M1668" s="9"/>
      <c r="N1668" s="9"/>
      <c r="O1668" s="9"/>
    </row>
    <row r="1669" spans="7:15" x14ac:dyDescent="0.2">
      <c r="G1669" s="11"/>
      <c r="H1669" s="12"/>
      <c r="I1669" s="12"/>
      <c r="J1669" s="17"/>
      <c r="K1669" s="17"/>
      <c r="L1669" s="11"/>
      <c r="M1669" s="9"/>
      <c r="N1669" s="9"/>
      <c r="O1669" s="9"/>
    </row>
    <row r="1670" spans="7:15" x14ac:dyDescent="0.2">
      <c r="G1670" s="11"/>
      <c r="H1670" s="12"/>
      <c r="I1670" s="12"/>
      <c r="J1670" s="17"/>
      <c r="K1670" s="17"/>
      <c r="L1670" s="11"/>
      <c r="M1670" s="9"/>
      <c r="N1670" s="9"/>
      <c r="O1670" s="9"/>
    </row>
    <row r="1671" spans="7:15" x14ac:dyDescent="0.2">
      <c r="G1671" s="11"/>
      <c r="H1671" s="12"/>
      <c r="I1671" s="12"/>
      <c r="J1671" s="17"/>
      <c r="K1671" s="17"/>
      <c r="L1671" s="11"/>
      <c r="M1671" s="9"/>
      <c r="N1671" s="9"/>
      <c r="O1671" s="9"/>
    </row>
    <row r="1672" spans="7:15" x14ac:dyDescent="0.2">
      <c r="G1672" s="11"/>
      <c r="H1672" s="12"/>
      <c r="I1672" s="12"/>
      <c r="J1672" s="17"/>
      <c r="K1672" s="17"/>
      <c r="L1672" s="11"/>
      <c r="M1672" s="9"/>
      <c r="N1672" s="9"/>
      <c r="O1672" s="9"/>
    </row>
    <row r="1673" spans="7:15" x14ac:dyDescent="0.2">
      <c r="G1673" s="11"/>
      <c r="H1673" s="12"/>
      <c r="I1673" s="12"/>
      <c r="J1673" s="17"/>
      <c r="K1673" s="17"/>
      <c r="L1673" s="11"/>
      <c r="M1673" s="9"/>
      <c r="N1673" s="9"/>
      <c r="O1673" s="9"/>
    </row>
    <row r="1674" spans="7:15" x14ac:dyDescent="0.2">
      <c r="G1674" s="11"/>
      <c r="H1674" s="12"/>
      <c r="I1674" s="12"/>
      <c r="J1674" s="17"/>
      <c r="K1674" s="17"/>
      <c r="L1674" s="11"/>
      <c r="M1674" s="9"/>
      <c r="N1674" s="9"/>
      <c r="O1674" s="9"/>
    </row>
    <row r="1675" spans="7:15" x14ac:dyDescent="0.2">
      <c r="G1675" s="11"/>
      <c r="H1675" s="12"/>
      <c r="I1675" s="12"/>
      <c r="J1675" s="17"/>
      <c r="K1675" s="17"/>
      <c r="L1675" s="11"/>
      <c r="M1675" s="9"/>
      <c r="N1675" s="9"/>
      <c r="O1675" s="9"/>
    </row>
    <row r="1676" spans="7:15" x14ac:dyDescent="0.2">
      <c r="G1676" s="11"/>
      <c r="H1676" s="12"/>
      <c r="I1676" s="12"/>
      <c r="J1676" s="17"/>
      <c r="K1676" s="17"/>
      <c r="L1676" s="11"/>
      <c r="M1676" s="9"/>
      <c r="N1676" s="9"/>
      <c r="O1676" s="9"/>
    </row>
    <row r="1677" spans="7:15" x14ac:dyDescent="0.2">
      <c r="G1677" s="11"/>
      <c r="H1677" s="12"/>
      <c r="I1677" s="12"/>
      <c r="J1677" s="17"/>
      <c r="K1677" s="17"/>
      <c r="L1677" s="11"/>
      <c r="M1677" s="9"/>
      <c r="N1677" s="9"/>
      <c r="O1677" s="9"/>
    </row>
    <row r="1678" spans="7:15" x14ac:dyDescent="0.2">
      <c r="G1678" s="11"/>
      <c r="H1678" s="12"/>
      <c r="I1678" s="12"/>
      <c r="J1678" s="17"/>
      <c r="K1678" s="17"/>
      <c r="L1678" s="11"/>
      <c r="M1678" s="9"/>
      <c r="N1678" s="9"/>
      <c r="O1678" s="9"/>
    </row>
    <row r="1679" spans="7:15" x14ac:dyDescent="0.2">
      <c r="G1679" s="11"/>
      <c r="H1679" s="12"/>
      <c r="I1679" s="12"/>
      <c r="J1679" s="17"/>
      <c r="K1679" s="17"/>
      <c r="L1679" s="11"/>
      <c r="M1679" s="9"/>
      <c r="N1679" s="9"/>
      <c r="O1679" s="9"/>
    </row>
    <row r="1680" spans="7:15" x14ac:dyDescent="0.2">
      <c r="G1680" s="11"/>
      <c r="H1680" s="12"/>
      <c r="I1680" s="12"/>
      <c r="J1680" s="17"/>
      <c r="K1680" s="17"/>
      <c r="L1680" s="11"/>
      <c r="M1680" s="9"/>
      <c r="N1680" s="9"/>
      <c r="O1680" s="9"/>
    </row>
    <row r="1681" spans="7:15" x14ac:dyDescent="0.2">
      <c r="G1681" s="11"/>
      <c r="H1681" s="12"/>
      <c r="I1681" s="12"/>
      <c r="J1681" s="17"/>
      <c r="K1681" s="17"/>
      <c r="L1681" s="11"/>
      <c r="M1681" s="9"/>
      <c r="N1681" s="9"/>
      <c r="O1681" s="9"/>
    </row>
    <row r="1682" spans="7:15" x14ac:dyDescent="0.2">
      <c r="G1682" s="11"/>
      <c r="H1682" s="12"/>
      <c r="I1682" s="12"/>
      <c r="J1682" s="17"/>
      <c r="K1682" s="17"/>
      <c r="L1682" s="11"/>
      <c r="M1682" s="9"/>
      <c r="N1682" s="9"/>
      <c r="O1682" s="9"/>
    </row>
    <row r="1683" spans="7:15" x14ac:dyDescent="0.2">
      <c r="G1683" s="11"/>
      <c r="H1683" s="12"/>
      <c r="I1683" s="12"/>
      <c r="J1683" s="17"/>
      <c r="K1683" s="17"/>
      <c r="L1683" s="11"/>
      <c r="M1683" s="9"/>
      <c r="N1683" s="9"/>
      <c r="O1683" s="9"/>
    </row>
    <row r="1684" spans="7:15" x14ac:dyDescent="0.2">
      <c r="G1684" s="11"/>
      <c r="H1684" s="12"/>
      <c r="I1684" s="12"/>
      <c r="J1684" s="17"/>
      <c r="K1684" s="17"/>
      <c r="L1684" s="11"/>
      <c r="M1684" s="9"/>
      <c r="N1684" s="9"/>
      <c r="O1684" s="9"/>
    </row>
    <row r="1685" spans="7:15" x14ac:dyDescent="0.2">
      <c r="G1685" s="11"/>
      <c r="H1685" s="12"/>
      <c r="I1685" s="12"/>
      <c r="J1685" s="17"/>
      <c r="K1685" s="17"/>
      <c r="L1685" s="11"/>
      <c r="M1685" s="9"/>
      <c r="N1685" s="9"/>
      <c r="O1685" s="9"/>
    </row>
    <row r="1686" spans="7:15" x14ac:dyDescent="0.2">
      <c r="G1686" s="11"/>
      <c r="H1686" s="12"/>
      <c r="I1686" s="12"/>
      <c r="J1686" s="17"/>
      <c r="K1686" s="17"/>
      <c r="L1686" s="11"/>
      <c r="M1686" s="9"/>
      <c r="N1686" s="9"/>
      <c r="O1686" s="9"/>
    </row>
    <row r="1687" spans="7:15" x14ac:dyDescent="0.2">
      <c r="G1687" s="11"/>
      <c r="H1687" s="12"/>
      <c r="I1687" s="12"/>
      <c r="J1687" s="17"/>
      <c r="K1687" s="17"/>
      <c r="L1687" s="11"/>
      <c r="M1687" s="9"/>
      <c r="N1687" s="9"/>
      <c r="O1687" s="9"/>
    </row>
    <row r="1688" spans="7:15" x14ac:dyDescent="0.2">
      <c r="G1688" s="11"/>
      <c r="H1688" s="12"/>
      <c r="I1688" s="12"/>
      <c r="J1688" s="17"/>
      <c r="K1688" s="17"/>
      <c r="L1688" s="11"/>
      <c r="M1688" s="9"/>
      <c r="N1688" s="9"/>
      <c r="O1688" s="9"/>
    </row>
    <row r="1689" spans="7:15" x14ac:dyDescent="0.2">
      <c r="G1689" s="11"/>
      <c r="H1689" s="12"/>
      <c r="I1689" s="12"/>
      <c r="J1689" s="17"/>
      <c r="K1689" s="17"/>
      <c r="L1689" s="11"/>
      <c r="M1689" s="9"/>
      <c r="N1689" s="9"/>
      <c r="O1689" s="9"/>
    </row>
    <row r="1690" spans="7:15" x14ac:dyDescent="0.2">
      <c r="G1690" s="11"/>
      <c r="H1690" s="12"/>
      <c r="I1690" s="12"/>
      <c r="J1690" s="17"/>
      <c r="K1690" s="17"/>
      <c r="L1690" s="11"/>
      <c r="M1690" s="9"/>
      <c r="N1690" s="9"/>
      <c r="O1690" s="9"/>
    </row>
    <row r="1691" spans="7:15" x14ac:dyDescent="0.2">
      <c r="G1691" s="11"/>
      <c r="H1691" s="12"/>
      <c r="I1691" s="12"/>
      <c r="J1691" s="17"/>
      <c r="K1691" s="17"/>
      <c r="L1691" s="11"/>
      <c r="M1691" s="9"/>
      <c r="N1691" s="9"/>
      <c r="O1691" s="9"/>
    </row>
    <row r="1692" spans="7:15" x14ac:dyDescent="0.2">
      <c r="G1692" s="11"/>
      <c r="H1692" s="12"/>
      <c r="I1692" s="12"/>
      <c r="J1692" s="17"/>
      <c r="K1692" s="17"/>
      <c r="L1692" s="11"/>
      <c r="M1692" s="9"/>
      <c r="N1692" s="9"/>
      <c r="O1692" s="9"/>
    </row>
    <row r="1693" spans="7:15" x14ac:dyDescent="0.2">
      <c r="G1693" s="11"/>
      <c r="H1693" s="12"/>
      <c r="I1693" s="12"/>
      <c r="J1693" s="17"/>
      <c r="K1693" s="17"/>
      <c r="L1693" s="11"/>
      <c r="M1693" s="9"/>
      <c r="N1693" s="9"/>
      <c r="O1693" s="9"/>
    </row>
    <row r="1694" spans="7:15" x14ac:dyDescent="0.2">
      <c r="G1694" s="11"/>
      <c r="H1694" s="12"/>
      <c r="I1694" s="12"/>
      <c r="J1694" s="17"/>
      <c r="K1694" s="17"/>
      <c r="L1694" s="11"/>
      <c r="M1694" s="9"/>
      <c r="N1694" s="9"/>
      <c r="O1694" s="9"/>
    </row>
    <row r="1695" spans="7:15" x14ac:dyDescent="0.2">
      <c r="G1695" s="11"/>
      <c r="H1695" s="12"/>
      <c r="I1695" s="12"/>
      <c r="J1695" s="17"/>
      <c r="K1695" s="17"/>
      <c r="L1695" s="11"/>
      <c r="M1695" s="9"/>
      <c r="N1695" s="9"/>
      <c r="O1695" s="9"/>
    </row>
    <row r="1696" spans="7:15" x14ac:dyDescent="0.2">
      <c r="G1696" s="11"/>
      <c r="H1696" s="12"/>
      <c r="I1696" s="12"/>
      <c r="J1696" s="17"/>
      <c r="K1696" s="17"/>
      <c r="L1696" s="11"/>
      <c r="M1696" s="9"/>
      <c r="N1696" s="9"/>
      <c r="O1696" s="9"/>
    </row>
    <row r="1697" spans="7:15" x14ac:dyDescent="0.2">
      <c r="G1697" s="11"/>
      <c r="H1697" s="12"/>
      <c r="I1697" s="12"/>
      <c r="J1697" s="17"/>
      <c r="K1697" s="17"/>
      <c r="L1697" s="11"/>
      <c r="M1697" s="9"/>
      <c r="N1697" s="9"/>
      <c r="O1697" s="9"/>
    </row>
    <row r="1698" spans="7:15" x14ac:dyDescent="0.2">
      <c r="G1698" s="11"/>
      <c r="H1698" s="12"/>
      <c r="I1698" s="12"/>
      <c r="J1698" s="17"/>
      <c r="K1698" s="17"/>
      <c r="L1698" s="11"/>
      <c r="M1698" s="9"/>
      <c r="N1698" s="9"/>
      <c r="O1698" s="9"/>
    </row>
    <row r="1699" spans="7:15" x14ac:dyDescent="0.2">
      <c r="G1699" s="11"/>
      <c r="H1699" s="12"/>
      <c r="I1699" s="12"/>
      <c r="J1699" s="17"/>
      <c r="K1699" s="17"/>
      <c r="L1699" s="11"/>
      <c r="M1699" s="9"/>
      <c r="N1699" s="9"/>
      <c r="O1699" s="9"/>
    </row>
    <row r="1700" spans="7:15" x14ac:dyDescent="0.2">
      <c r="G1700" s="11"/>
      <c r="H1700" s="12"/>
      <c r="I1700" s="12"/>
      <c r="J1700" s="17"/>
      <c r="K1700" s="17"/>
      <c r="L1700" s="11"/>
      <c r="M1700" s="9"/>
      <c r="N1700" s="9"/>
      <c r="O1700" s="9"/>
    </row>
    <row r="1701" spans="7:15" x14ac:dyDescent="0.2">
      <c r="G1701" s="11"/>
      <c r="H1701" s="12"/>
      <c r="I1701" s="12"/>
      <c r="J1701" s="17"/>
      <c r="K1701" s="17"/>
      <c r="L1701" s="11"/>
      <c r="M1701" s="9"/>
      <c r="N1701" s="9"/>
      <c r="O1701" s="9"/>
    </row>
    <row r="1702" spans="7:15" x14ac:dyDescent="0.2">
      <c r="G1702" s="11"/>
      <c r="H1702" s="12"/>
      <c r="I1702" s="12"/>
      <c r="J1702" s="17"/>
      <c r="K1702" s="17"/>
      <c r="L1702" s="11"/>
      <c r="M1702" s="9"/>
      <c r="N1702" s="9"/>
      <c r="O1702" s="9"/>
    </row>
    <row r="1703" spans="7:15" x14ac:dyDescent="0.2">
      <c r="G1703" s="11"/>
      <c r="H1703" s="12"/>
      <c r="I1703" s="12"/>
      <c r="J1703" s="17"/>
      <c r="K1703" s="17"/>
      <c r="L1703" s="11"/>
      <c r="M1703" s="9"/>
      <c r="N1703" s="9"/>
      <c r="O1703" s="9"/>
    </row>
    <row r="1704" spans="7:15" x14ac:dyDescent="0.2">
      <c r="G1704" s="11"/>
      <c r="H1704" s="12"/>
      <c r="I1704" s="12"/>
      <c r="J1704" s="17"/>
      <c r="K1704" s="17"/>
      <c r="L1704" s="11"/>
      <c r="M1704" s="9"/>
      <c r="N1704" s="9"/>
      <c r="O1704" s="9"/>
    </row>
    <row r="1705" spans="7:15" x14ac:dyDescent="0.2">
      <c r="G1705" s="11"/>
      <c r="H1705" s="12"/>
      <c r="I1705" s="12"/>
      <c r="J1705" s="17"/>
      <c r="K1705" s="17"/>
      <c r="L1705" s="11"/>
      <c r="M1705" s="9"/>
      <c r="N1705" s="9"/>
      <c r="O1705" s="9"/>
    </row>
    <row r="1706" spans="7:15" x14ac:dyDescent="0.2">
      <c r="G1706" s="11"/>
      <c r="H1706" s="12"/>
      <c r="I1706" s="12"/>
      <c r="J1706" s="17"/>
      <c r="K1706" s="17"/>
      <c r="L1706" s="11"/>
      <c r="M1706" s="9"/>
      <c r="N1706" s="9"/>
      <c r="O1706" s="9"/>
    </row>
    <row r="1707" spans="7:15" x14ac:dyDescent="0.2">
      <c r="G1707" s="11"/>
      <c r="H1707" s="12"/>
      <c r="I1707" s="12"/>
      <c r="J1707" s="17"/>
      <c r="K1707" s="17"/>
      <c r="L1707" s="11"/>
      <c r="M1707" s="9"/>
      <c r="N1707" s="9"/>
      <c r="O1707" s="9"/>
    </row>
    <row r="1708" spans="7:15" x14ac:dyDescent="0.2">
      <c r="G1708" s="11"/>
      <c r="H1708" s="12"/>
      <c r="I1708" s="12"/>
      <c r="J1708" s="17"/>
      <c r="K1708" s="17"/>
      <c r="L1708" s="11"/>
      <c r="M1708" s="9"/>
      <c r="N1708" s="9"/>
      <c r="O1708" s="9"/>
    </row>
    <row r="1709" spans="7:15" x14ac:dyDescent="0.2">
      <c r="G1709" s="11"/>
      <c r="H1709" s="12"/>
      <c r="I1709" s="12"/>
      <c r="J1709" s="17"/>
      <c r="K1709" s="17"/>
      <c r="L1709" s="11"/>
      <c r="M1709" s="9"/>
      <c r="N1709" s="9"/>
      <c r="O1709" s="9"/>
    </row>
    <row r="1710" spans="7:15" x14ac:dyDescent="0.2">
      <c r="G1710" s="11"/>
      <c r="H1710" s="12"/>
      <c r="I1710" s="12"/>
      <c r="J1710" s="17"/>
      <c r="K1710" s="17"/>
      <c r="L1710" s="11"/>
      <c r="M1710" s="9"/>
      <c r="N1710" s="9"/>
      <c r="O1710" s="9"/>
    </row>
    <row r="1711" spans="7:15" x14ac:dyDescent="0.2">
      <c r="G1711" s="11"/>
      <c r="H1711" s="12"/>
      <c r="I1711" s="12"/>
      <c r="J1711" s="17"/>
      <c r="K1711" s="17"/>
      <c r="L1711" s="11"/>
      <c r="M1711" s="9"/>
      <c r="N1711" s="9"/>
      <c r="O1711" s="9"/>
    </row>
    <row r="1712" spans="7:15" x14ac:dyDescent="0.2">
      <c r="G1712" s="11"/>
      <c r="H1712" s="12"/>
      <c r="I1712" s="12"/>
      <c r="J1712" s="17"/>
      <c r="K1712" s="17"/>
      <c r="L1712" s="11"/>
      <c r="M1712" s="9"/>
      <c r="N1712" s="9"/>
      <c r="O1712" s="9"/>
    </row>
    <row r="1713" spans="7:15" x14ac:dyDescent="0.2">
      <c r="G1713" s="11"/>
      <c r="H1713" s="12"/>
      <c r="I1713" s="12"/>
      <c r="J1713" s="17"/>
      <c r="K1713" s="17"/>
      <c r="L1713" s="11"/>
      <c r="M1713" s="9"/>
      <c r="N1713" s="9"/>
      <c r="O1713" s="9"/>
    </row>
    <row r="1714" spans="7:15" x14ac:dyDescent="0.2">
      <c r="G1714" s="11"/>
      <c r="H1714" s="12"/>
      <c r="I1714" s="12"/>
      <c r="J1714" s="17"/>
      <c r="K1714" s="17"/>
      <c r="L1714" s="11"/>
      <c r="M1714" s="9"/>
      <c r="N1714" s="9"/>
      <c r="O1714" s="9"/>
    </row>
    <row r="1715" spans="7:15" x14ac:dyDescent="0.2">
      <c r="G1715" s="11"/>
      <c r="H1715" s="12"/>
      <c r="I1715" s="12"/>
      <c r="J1715" s="17"/>
      <c r="K1715" s="17"/>
      <c r="L1715" s="11"/>
      <c r="M1715" s="9"/>
      <c r="N1715" s="9"/>
      <c r="O1715" s="9"/>
    </row>
    <row r="1716" spans="7:15" x14ac:dyDescent="0.2">
      <c r="G1716" s="11"/>
      <c r="H1716" s="12"/>
      <c r="I1716" s="12"/>
      <c r="J1716" s="17"/>
      <c r="K1716" s="17"/>
      <c r="L1716" s="11"/>
      <c r="M1716" s="9"/>
      <c r="N1716" s="9"/>
      <c r="O1716" s="9"/>
    </row>
    <row r="1717" spans="7:15" x14ac:dyDescent="0.2">
      <c r="G1717" s="11"/>
      <c r="H1717" s="12"/>
      <c r="I1717" s="12"/>
      <c r="J1717" s="17"/>
      <c r="K1717" s="17"/>
      <c r="L1717" s="11"/>
      <c r="M1717" s="9"/>
      <c r="N1717" s="9"/>
      <c r="O1717" s="9"/>
    </row>
    <row r="1718" spans="7:15" x14ac:dyDescent="0.2">
      <c r="G1718" s="11"/>
      <c r="H1718" s="12"/>
      <c r="I1718" s="12"/>
      <c r="J1718" s="17"/>
      <c r="K1718" s="17"/>
      <c r="L1718" s="11"/>
      <c r="M1718" s="9"/>
      <c r="N1718" s="9"/>
      <c r="O1718" s="9"/>
    </row>
    <row r="1719" spans="7:15" x14ac:dyDescent="0.2">
      <c r="G1719" s="11"/>
      <c r="H1719" s="12"/>
      <c r="I1719" s="12"/>
      <c r="J1719" s="17"/>
      <c r="K1719" s="17"/>
      <c r="L1719" s="11"/>
      <c r="M1719" s="9"/>
      <c r="N1719" s="9"/>
      <c r="O1719" s="9"/>
    </row>
    <row r="1720" spans="7:15" x14ac:dyDescent="0.2">
      <c r="G1720" s="11"/>
      <c r="H1720" s="12"/>
      <c r="I1720" s="12"/>
      <c r="J1720" s="17"/>
      <c r="K1720" s="17"/>
      <c r="L1720" s="11"/>
      <c r="M1720" s="9"/>
      <c r="N1720" s="9"/>
      <c r="O1720" s="9"/>
    </row>
    <row r="1721" spans="7:15" x14ac:dyDescent="0.2">
      <c r="G1721" s="11"/>
      <c r="H1721" s="12"/>
      <c r="I1721" s="12"/>
      <c r="J1721" s="17"/>
      <c r="K1721" s="17"/>
      <c r="L1721" s="11"/>
      <c r="M1721" s="9"/>
      <c r="N1721" s="9"/>
      <c r="O1721" s="9"/>
    </row>
    <row r="1722" spans="7:15" x14ac:dyDescent="0.2">
      <c r="G1722" s="11"/>
      <c r="H1722" s="12"/>
      <c r="I1722" s="12"/>
      <c r="J1722" s="17"/>
      <c r="K1722" s="17"/>
      <c r="L1722" s="11"/>
      <c r="M1722" s="9"/>
      <c r="N1722" s="9"/>
      <c r="O1722" s="9"/>
    </row>
    <row r="1723" spans="7:15" x14ac:dyDescent="0.2">
      <c r="G1723" s="11"/>
      <c r="H1723" s="12"/>
      <c r="I1723" s="12"/>
      <c r="J1723" s="17"/>
      <c r="K1723" s="17"/>
      <c r="L1723" s="11"/>
      <c r="M1723" s="9"/>
      <c r="N1723" s="9"/>
      <c r="O1723" s="9"/>
    </row>
    <row r="1724" spans="7:15" x14ac:dyDescent="0.2">
      <c r="G1724" s="11"/>
      <c r="H1724" s="12"/>
      <c r="I1724" s="12"/>
      <c r="J1724" s="17"/>
      <c r="K1724" s="17"/>
      <c r="L1724" s="11"/>
      <c r="M1724" s="9"/>
      <c r="N1724" s="9"/>
      <c r="O1724" s="9"/>
    </row>
    <row r="1725" spans="7:15" x14ac:dyDescent="0.2">
      <c r="G1725" s="11"/>
      <c r="H1725" s="12"/>
      <c r="I1725" s="12"/>
      <c r="J1725" s="17"/>
      <c r="K1725" s="17"/>
      <c r="L1725" s="11"/>
      <c r="M1725" s="9"/>
      <c r="N1725" s="9"/>
      <c r="O1725" s="9"/>
    </row>
    <row r="1726" spans="7:15" x14ac:dyDescent="0.2">
      <c r="G1726" s="11"/>
      <c r="H1726" s="12"/>
      <c r="I1726" s="12"/>
      <c r="J1726" s="17"/>
      <c r="K1726" s="17"/>
      <c r="L1726" s="11"/>
      <c r="M1726" s="9"/>
      <c r="N1726" s="9"/>
      <c r="O1726" s="9"/>
    </row>
    <row r="1727" spans="7:15" x14ac:dyDescent="0.2">
      <c r="G1727" s="11"/>
      <c r="H1727" s="12"/>
      <c r="I1727" s="12"/>
      <c r="J1727" s="17"/>
      <c r="K1727" s="17"/>
      <c r="L1727" s="11"/>
      <c r="M1727" s="9"/>
      <c r="N1727" s="9"/>
      <c r="O1727" s="9"/>
    </row>
    <row r="1728" spans="7:15" x14ac:dyDescent="0.2">
      <c r="G1728" s="11"/>
      <c r="H1728" s="12"/>
      <c r="I1728" s="12"/>
      <c r="J1728" s="17"/>
      <c r="K1728" s="17"/>
      <c r="L1728" s="11"/>
      <c r="M1728" s="9"/>
      <c r="N1728" s="9"/>
      <c r="O1728" s="9"/>
    </row>
    <row r="1729" spans="7:15" x14ac:dyDescent="0.2">
      <c r="G1729" s="11"/>
      <c r="H1729" s="12"/>
      <c r="I1729" s="12"/>
      <c r="J1729" s="17"/>
      <c r="K1729" s="17"/>
      <c r="L1729" s="11"/>
      <c r="M1729" s="9"/>
      <c r="N1729" s="9"/>
      <c r="O1729" s="9"/>
    </row>
    <row r="1730" spans="7:15" x14ac:dyDescent="0.2">
      <c r="G1730" s="11"/>
      <c r="H1730" s="12"/>
      <c r="I1730" s="12"/>
      <c r="J1730" s="17"/>
      <c r="K1730" s="17"/>
      <c r="L1730" s="11"/>
      <c r="M1730" s="9"/>
      <c r="N1730" s="9"/>
      <c r="O1730" s="9"/>
    </row>
    <row r="1731" spans="7:15" x14ac:dyDescent="0.2">
      <c r="G1731" s="11"/>
      <c r="H1731" s="12"/>
      <c r="I1731" s="12"/>
      <c r="J1731" s="17"/>
      <c r="K1731" s="17"/>
      <c r="L1731" s="11"/>
      <c r="M1731" s="9"/>
      <c r="N1731" s="9"/>
      <c r="O1731" s="9"/>
    </row>
    <row r="1732" spans="7:15" x14ac:dyDescent="0.2">
      <c r="G1732" s="11"/>
      <c r="H1732" s="12"/>
      <c r="I1732" s="12"/>
      <c r="J1732" s="17"/>
      <c r="K1732" s="17"/>
      <c r="L1732" s="11"/>
      <c r="M1732" s="9"/>
      <c r="N1732" s="9"/>
      <c r="O1732" s="9"/>
    </row>
    <row r="1733" spans="7:15" x14ac:dyDescent="0.2">
      <c r="G1733" s="11"/>
      <c r="H1733" s="12"/>
      <c r="I1733" s="12"/>
      <c r="J1733" s="17"/>
      <c r="K1733" s="17"/>
      <c r="L1733" s="11"/>
      <c r="M1733" s="9"/>
      <c r="N1733" s="9"/>
      <c r="O1733" s="9"/>
    </row>
    <row r="1734" spans="7:15" x14ac:dyDescent="0.2">
      <c r="G1734" s="11"/>
      <c r="H1734" s="12"/>
      <c r="I1734" s="12"/>
      <c r="J1734" s="17"/>
      <c r="K1734" s="17"/>
      <c r="L1734" s="11"/>
      <c r="M1734" s="9"/>
      <c r="N1734" s="9"/>
      <c r="O1734" s="9"/>
    </row>
    <row r="1735" spans="7:15" x14ac:dyDescent="0.2">
      <c r="G1735" s="11"/>
      <c r="H1735" s="12"/>
      <c r="I1735" s="12"/>
      <c r="J1735" s="17"/>
      <c r="K1735" s="17"/>
      <c r="L1735" s="11"/>
      <c r="M1735" s="9"/>
      <c r="N1735" s="9"/>
      <c r="O1735" s="9"/>
    </row>
    <row r="1736" spans="7:15" x14ac:dyDescent="0.2">
      <c r="G1736" s="11"/>
      <c r="H1736" s="12"/>
      <c r="I1736" s="12"/>
      <c r="J1736" s="17"/>
      <c r="K1736" s="17"/>
      <c r="L1736" s="11"/>
      <c r="M1736" s="9"/>
      <c r="N1736" s="9"/>
      <c r="O1736" s="9"/>
    </row>
    <row r="1737" spans="7:15" x14ac:dyDescent="0.2">
      <c r="G1737" s="11"/>
      <c r="H1737" s="12"/>
      <c r="I1737" s="12"/>
      <c r="J1737" s="17"/>
      <c r="K1737" s="17"/>
      <c r="L1737" s="11"/>
      <c r="M1737" s="9"/>
      <c r="N1737" s="9"/>
      <c r="O1737" s="9"/>
    </row>
    <row r="1738" spans="7:15" x14ac:dyDescent="0.2">
      <c r="G1738" s="11"/>
      <c r="H1738" s="12"/>
      <c r="I1738" s="12"/>
      <c r="J1738" s="17"/>
      <c r="K1738" s="17"/>
      <c r="L1738" s="11"/>
      <c r="M1738" s="9"/>
      <c r="N1738" s="9"/>
      <c r="O1738" s="9"/>
    </row>
    <row r="1739" spans="7:15" x14ac:dyDescent="0.2">
      <c r="G1739" s="11"/>
      <c r="H1739" s="12"/>
      <c r="I1739" s="12"/>
      <c r="J1739" s="17"/>
      <c r="K1739" s="17"/>
      <c r="L1739" s="11"/>
      <c r="M1739" s="9"/>
      <c r="N1739" s="9"/>
      <c r="O1739" s="9"/>
    </row>
    <row r="1740" spans="7:15" x14ac:dyDescent="0.2">
      <c r="G1740" s="11"/>
      <c r="H1740" s="12"/>
      <c r="I1740" s="12"/>
      <c r="J1740" s="17"/>
      <c r="K1740" s="17"/>
      <c r="L1740" s="11"/>
      <c r="M1740" s="9"/>
      <c r="N1740" s="9"/>
      <c r="O1740" s="9"/>
    </row>
    <row r="1741" spans="7:15" x14ac:dyDescent="0.2">
      <c r="G1741" s="11"/>
      <c r="H1741" s="12"/>
      <c r="I1741" s="12"/>
      <c r="J1741" s="17"/>
      <c r="K1741" s="17"/>
      <c r="L1741" s="11"/>
      <c r="M1741" s="9"/>
      <c r="N1741" s="9"/>
      <c r="O1741" s="9"/>
    </row>
    <row r="1742" spans="7:15" x14ac:dyDescent="0.2">
      <c r="G1742" s="11"/>
      <c r="H1742" s="12"/>
      <c r="I1742" s="12"/>
      <c r="J1742" s="17"/>
      <c r="K1742" s="17"/>
      <c r="L1742" s="11"/>
      <c r="M1742" s="9"/>
      <c r="N1742" s="9"/>
      <c r="O1742" s="9"/>
    </row>
    <row r="1743" spans="7:15" x14ac:dyDescent="0.2">
      <c r="G1743" s="11"/>
      <c r="H1743" s="12"/>
      <c r="I1743" s="12"/>
      <c r="J1743" s="17"/>
      <c r="K1743" s="17"/>
      <c r="L1743" s="11"/>
      <c r="M1743" s="9"/>
      <c r="N1743" s="9"/>
      <c r="O1743" s="9"/>
    </row>
    <row r="1744" spans="7:15" x14ac:dyDescent="0.2">
      <c r="G1744" s="11"/>
      <c r="H1744" s="12"/>
      <c r="I1744" s="12"/>
      <c r="J1744" s="17"/>
      <c r="K1744" s="17"/>
      <c r="L1744" s="11"/>
      <c r="M1744" s="9"/>
      <c r="N1744" s="9"/>
      <c r="O1744" s="9"/>
    </row>
    <row r="1745" spans="7:15" x14ac:dyDescent="0.2">
      <c r="G1745" s="11"/>
      <c r="H1745" s="12"/>
      <c r="I1745" s="12"/>
      <c r="J1745" s="17"/>
      <c r="K1745" s="17"/>
      <c r="L1745" s="11"/>
      <c r="M1745" s="9"/>
      <c r="N1745" s="9"/>
      <c r="O1745" s="9"/>
    </row>
    <row r="1746" spans="7:15" x14ac:dyDescent="0.2">
      <c r="G1746" s="11"/>
      <c r="H1746" s="12"/>
      <c r="I1746" s="12"/>
      <c r="J1746" s="17"/>
      <c r="K1746" s="17"/>
      <c r="L1746" s="11"/>
      <c r="M1746" s="9"/>
      <c r="N1746" s="9"/>
      <c r="O1746" s="9"/>
    </row>
    <row r="1747" spans="7:15" x14ac:dyDescent="0.2">
      <c r="G1747" s="11"/>
      <c r="H1747" s="12"/>
      <c r="I1747" s="12"/>
      <c r="J1747" s="17"/>
      <c r="K1747" s="17"/>
      <c r="L1747" s="11"/>
      <c r="M1747" s="9"/>
      <c r="N1747" s="9"/>
      <c r="O1747" s="9"/>
    </row>
    <row r="1748" spans="7:15" x14ac:dyDescent="0.2">
      <c r="G1748" s="11"/>
      <c r="H1748" s="12"/>
      <c r="I1748" s="12"/>
      <c r="J1748" s="17"/>
      <c r="K1748" s="17"/>
      <c r="L1748" s="11"/>
      <c r="M1748" s="9"/>
      <c r="N1748" s="9"/>
      <c r="O1748" s="9"/>
    </row>
    <row r="1749" spans="7:15" x14ac:dyDescent="0.2">
      <c r="G1749" s="11"/>
      <c r="H1749" s="12"/>
      <c r="I1749" s="12"/>
      <c r="J1749" s="17"/>
      <c r="K1749" s="17"/>
      <c r="L1749" s="11"/>
      <c r="M1749" s="9"/>
      <c r="N1749" s="9"/>
      <c r="O1749" s="9"/>
    </row>
    <row r="1750" spans="7:15" x14ac:dyDescent="0.2">
      <c r="G1750" s="11"/>
      <c r="H1750" s="12"/>
      <c r="I1750" s="12"/>
      <c r="J1750" s="17"/>
      <c r="K1750" s="17"/>
      <c r="L1750" s="11"/>
      <c r="M1750" s="9"/>
      <c r="N1750" s="9"/>
      <c r="O1750" s="9"/>
    </row>
    <row r="1751" spans="7:15" x14ac:dyDescent="0.2">
      <c r="G1751" s="11"/>
      <c r="H1751" s="12"/>
      <c r="I1751" s="12"/>
      <c r="J1751" s="17"/>
      <c r="K1751" s="17"/>
      <c r="L1751" s="11"/>
      <c r="M1751" s="9"/>
      <c r="N1751" s="9"/>
      <c r="O1751" s="9"/>
    </row>
    <row r="1752" spans="7:15" x14ac:dyDescent="0.2">
      <c r="G1752" s="11"/>
      <c r="H1752" s="12"/>
      <c r="I1752" s="12"/>
      <c r="J1752" s="17"/>
      <c r="K1752" s="17"/>
      <c r="L1752" s="11"/>
      <c r="M1752" s="9"/>
      <c r="N1752" s="9"/>
      <c r="O1752" s="9"/>
    </row>
    <row r="1753" spans="7:15" x14ac:dyDescent="0.2">
      <c r="G1753" s="11"/>
      <c r="H1753" s="12"/>
      <c r="I1753" s="12"/>
      <c r="J1753" s="17"/>
      <c r="K1753" s="17"/>
      <c r="L1753" s="11"/>
      <c r="M1753" s="9"/>
      <c r="N1753" s="9"/>
      <c r="O1753" s="9"/>
    </row>
    <row r="1754" spans="7:15" x14ac:dyDescent="0.2">
      <c r="G1754" s="11"/>
      <c r="H1754" s="12"/>
      <c r="I1754" s="12"/>
      <c r="J1754" s="17"/>
      <c r="K1754" s="17"/>
      <c r="L1754" s="11"/>
      <c r="M1754" s="9"/>
      <c r="N1754" s="9"/>
      <c r="O1754" s="9"/>
    </row>
    <row r="1755" spans="7:15" x14ac:dyDescent="0.2">
      <c r="G1755" s="11"/>
      <c r="H1755" s="12"/>
      <c r="I1755" s="12"/>
      <c r="J1755" s="17"/>
      <c r="K1755" s="17"/>
      <c r="L1755" s="11"/>
      <c r="M1755" s="9"/>
      <c r="N1755" s="9"/>
      <c r="O1755" s="9"/>
    </row>
    <row r="1756" spans="7:15" x14ac:dyDescent="0.2">
      <c r="G1756" s="11"/>
      <c r="H1756" s="12"/>
      <c r="I1756" s="12"/>
      <c r="J1756" s="17"/>
      <c r="K1756" s="17"/>
      <c r="L1756" s="11"/>
      <c r="M1756" s="9"/>
      <c r="N1756" s="9"/>
      <c r="O1756" s="9"/>
    </row>
    <row r="1757" spans="7:15" x14ac:dyDescent="0.2">
      <c r="G1757" s="11"/>
      <c r="H1757" s="12"/>
      <c r="I1757" s="12"/>
      <c r="J1757" s="17"/>
      <c r="K1757" s="17"/>
      <c r="L1757" s="11"/>
      <c r="M1757" s="9"/>
      <c r="N1757" s="9"/>
      <c r="O1757" s="9"/>
    </row>
    <row r="1758" spans="7:15" x14ac:dyDescent="0.2">
      <c r="G1758" s="11"/>
      <c r="H1758" s="12"/>
      <c r="I1758" s="12"/>
      <c r="J1758" s="17"/>
      <c r="K1758" s="17"/>
      <c r="L1758" s="11"/>
      <c r="M1758" s="9"/>
      <c r="N1758" s="9"/>
      <c r="O1758" s="9"/>
    </row>
    <row r="1759" spans="7:15" x14ac:dyDescent="0.2">
      <c r="G1759" s="11"/>
      <c r="H1759" s="12"/>
      <c r="I1759" s="12"/>
      <c r="J1759" s="17"/>
      <c r="K1759" s="17"/>
      <c r="L1759" s="11"/>
      <c r="M1759" s="9"/>
      <c r="N1759" s="9"/>
      <c r="O1759" s="9"/>
    </row>
    <row r="1760" spans="7:15" x14ac:dyDescent="0.2">
      <c r="G1760" s="11"/>
      <c r="H1760" s="12"/>
      <c r="I1760" s="12"/>
      <c r="J1760" s="17"/>
      <c r="K1760" s="17"/>
      <c r="L1760" s="11"/>
      <c r="M1760" s="9"/>
      <c r="N1760" s="9"/>
      <c r="O1760" s="9"/>
    </row>
    <row r="1761" spans="7:15" x14ac:dyDescent="0.2">
      <c r="G1761" s="11"/>
      <c r="H1761" s="12"/>
      <c r="I1761" s="12"/>
      <c r="J1761" s="17"/>
      <c r="K1761" s="17"/>
      <c r="L1761" s="11"/>
      <c r="M1761" s="9"/>
      <c r="N1761" s="9"/>
      <c r="O1761" s="9"/>
    </row>
    <row r="1762" spans="7:15" x14ac:dyDescent="0.2">
      <c r="G1762" s="11"/>
      <c r="H1762" s="12"/>
      <c r="I1762" s="12"/>
      <c r="J1762" s="17"/>
      <c r="K1762" s="17"/>
      <c r="L1762" s="11"/>
      <c r="M1762" s="9"/>
      <c r="N1762" s="9"/>
      <c r="O1762" s="9"/>
    </row>
    <row r="1763" spans="7:15" x14ac:dyDescent="0.2">
      <c r="G1763" s="11"/>
      <c r="H1763" s="12"/>
      <c r="I1763" s="12"/>
      <c r="J1763" s="17"/>
      <c r="K1763" s="17"/>
      <c r="L1763" s="11"/>
      <c r="M1763" s="9"/>
      <c r="N1763" s="9"/>
      <c r="O1763" s="9"/>
    </row>
    <row r="1764" spans="7:15" x14ac:dyDescent="0.2">
      <c r="G1764" s="11"/>
      <c r="H1764" s="12"/>
      <c r="I1764" s="12"/>
      <c r="J1764" s="17"/>
      <c r="K1764" s="17"/>
      <c r="L1764" s="11"/>
      <c r="M1764" s="9"/>
      <c r="N1764" s="9"/>
      <c r="O1764" s="9"/>
    </row>
    <row r="1765" spans="7:15" x14ac:dyDescent="0.2">
      <c r="G1765" s="11"/>
      <c r="H1765" s="12"/>
      <c r="I1765" s="12"/>
      <c r="J1765" s="17"/>
      <c r="K1765" s="17"/>
      <c r="L1765" s="11"/>
      <c r="M1765" s="9"/>
      <c r="N1765" s="9"/>
      <c r="O1765" s="9"/>
    </row>
    <row r="1766" spans="7:15" x14ac:dyDescent="0.2">
      <c r="G1766" s="11"/>
      <c r="H1766" s="12"/>
      <c r="I1766" s="12"/>
      <c r="J1766" s="17"/>
      <c r="K1766" s="17"/>
      <c r="L1766" s="11"/>
      <c r="M1766" s="9"/>
      <c r="N1766" s="9"/>
      <c r="O1766" s="9"/>
    </row>
    <row r="1767" spans="7:15" x14ac:dyDescent="0.2">
      <c r="G1767" s="11"/>
      <c r="H1767" s="12"/>
      <c r="I1767" s="12"/>
      <c r="J1767" s="17"/>
      <c r="K1767" s="17"/>
      <c r="L1767" s="11"/>
      <c r="M1767" s="9"/>
      <c r="N1767" s="9"/>
      <c r="O1767" s="9"/>
    </row>
    <row r="1768" spans="7:15" x14ac:dyDescent="0.2">
      <c r="G1768" s="11"/>
      <c r="H1768" s="12"/>
      <c r="I1768" s="12"/>
      <c r="J1768" s="17"/>
      <c r="K1768" s="17"/>
      <c r="L1768" s="11"/>
      <c r="M1768" s="9"/>
      <c r="N1768" s="9"/>
      <c r="O1768" s="9"/>
    </row>
    <row r="1769" spans="7:15" x14ac:dyDescent="0.2">
      <c r="G1769" s="11"/>
      <c r="H1769" s="12"/>
      <c r="I1769" s="12"/>
      <c r="J1769" s="17"/>
      <c r="K1769" s="17"/>
      <c r="L1769" s="11"/>
      <c r="M1769" s="9"/>
      <c r="N1769" s="9"/>
      <c r="O1769" s="9"/>
    </row>
    <row r="1770" spans="7:15" x14ac:dyDescent="0.2">
      <c r="G1770" s="11"/>
      <c r="H1770" s="12"/>
      <c r="I1770" s="12"/>
      <c r="J1770" s="17"/>
      <c r="K1770" s="17"/>
      <c r="L1770" s="11"/>
      <c r="M1770" s="9"/>
      <c r="N1770" s="9"/>
      <c r="O1770" s="9"/>
    </row>
    <row r="1771" spans="7:15" x14ac:dyDescent="0.2">
      <c r="G1771" s="11"/>
      <c r="H1771" s="12"/>
      <c r="I1771" s="12"/>
      <c r="J1771" s="17"/>
      <c r="K1771" s="17"/>
      <c r="L1771" s="11"/>
      <c r="M1771" s="9"/>
      <c r="N1771" s="9"/>
      <c r="O1771" s="9"/>
    </row>
    <row r="1772" spans="7:15" x14ac:dyDescent="0.2">
      <c r="G1772" s="11"/>
      <c r="H1772" s="12"/>
      <c r="I1772" s="12"/>
      <c r="J1772" s="17"/>
      <c r="K1772" s="17"/>
      <c r="L1772" s="11"/>
      <c r="M1772" s="9"/>
      <c r="N1772" s="9"/>
      <c r="O1772" s="9"/>
    </row>
    <row r="1773" spans="7:15" x14ac:dyDescent="0.2">
      <c r="G1773" s="11"/>
      <c r="H1773" s="12"/>
      <c r="I1773" s="12"/>
      <c r="J1773" s="17"/>
      <c r="K1773" s="17"/>
      <c r="L1773" s="11"/>
      <c r="M1773" s="9"/>
      <c r="N1773" s="9"/>
      <c r="O1773" s="9"/>
    </row>
    <row r="1774" spans="7:15" x14ac:dyDescent="0.2">
      <c r="G1774" s="11"/>
      <c r="H1774" s="12"/>
      <c r="I1774" s="12"/>
      <c r="J1774" s="17"/>
      <c r="K1774" s="17"/>
      <c r="L1774" s="11"/>
      <c r="M1774" s="9"/>
      <c r="N1774" s="9"/>
      <c r="O1774" s="9"/>
    </row>
    <row r="1775" spans="7:15" x14ac:dyDescent="0.2">
      <c r="G1775" s="11"/>
      <c r="H1775" s="12"/>
      <c r="I1775" s="12"/>
      <c r="J1775" s="17"/>
      <c r="K1775" s="17"/>
      <c r="L1775" s="11"/>
      <c r="M1775" s="9"/>
      <c r="N1775" s="9"/>
      <c r="O1775" s="9"/>
    </row>
    <row r="1776" spans="7:15" x14ac:dyDescent="0.2">
      <c r="G1776" s="11"/>
      <c r="H1776" s="12"/>
      <c r="I1776" s="12"/>
      <c r="J1776" s="17"/>
      <c r="K1776" s="17"/>
      <c r="L1776" s="11"/>
      <c r="M1776" s="9"/>
      <c r="N1776" s="9"/>
      <c r="O1776" s="9"/>
    </row>
    <row r="1777" spans="7:15" x14ac:dyDescent="0.2">
      <c r="G1777" s="11"/>
      <c r="H1777" s="12"/>
      <c r="I1777" s="12"/>
      <c r="J1777" s="17"/>
      <c r="K1777" s="17"/>
      <c r="L1777" s="11"/>
      <c r="M1777" s="9"/>
      <c r="N1777" s="9"/>
      <c r="O1777" s="9"/>
    </row>
    <row r="1778" spans="7:15" x14ac:dyDescent="0.2">
      <c r="G1778" s="11"/>
      <c r="H1778" s="12"/>
      <c r="I1778" s="12"/>
      <c r="J1778" s="17"/>
      <c r="K1778" s="17"/>
      <c r="L1778" s="11"/>
      <c r="M1778" s="9"/>
      <c r="N1778" s="9"/>
      <c r="O1778" s="9"/>
    </row>
    <row r="1779" spans="7:15" x14ac:dyDescent="0.2">
      <c r="G1779" s="11"/>
      <c r="H1779" s="12"/>
      <c r="I1779" s="12"/>
      <c r="J1779" s="17"/>
      <c r="K1779" s="17"/>
      <c r="L1779" s="11"/>
      <c r="M1779" s="9"/>
      <c r="N1779" s="9"/>
      <c r="O1779" s="9"/>
    </row>
    <row r="1780" spans="7:15" x14ac:dyDescent="0.2">
      <c r="G1780" s="11"/>
      <c r="H1780" s="12"/>
      <c r="I1780" s="12"/>
      <c r="J1780" s="17"/>
      <c r="K1780" s="17"/>
      <c r="L1780" s="11"/>
      <c r="M1780" s="9"/>
      <c r="N1780" s="9"/>
      <c r="O1780" s="9"/>
    </row>
    <row r="1781" spans="7:15" x14ac:dyDescent="0.2">
      <c r="G1781" s="11"/>
      <c r="H1781" s="12"/>
      <c r="I1781" s="12"/>
      <c r="J1781" s="17"/>
      <c r="K1781" s="17"/>
      <c r="L1781" s="11"/>
      <c r="M1781" s="9"/>
      <c r="N1781" s="9"/>
      <c r="O1781" s="9"/>
    </row>
    <row r="1782" spans="7:15" x14ac:dyDescent="0.2">
      <c r="G1782" s="11"/>
      <c r="H1782" s="12"/>
      <c r="I1782" s="12"/>
      <c r="J1782" s="17"/>
      <c r="K1782" s="17"/>
      <c r="L1782" s="11"/>
      <c r="M1782" s="9"/>
      <c r="N1782" s="9"/>
      <c r="O1782" s="9"/>
    </row>
    <row r="1783" spans="7:15" x14ac:dyDescent="0.2">
      <c r="G1783" s="11"/>
      <c r="H1783" s="12"/>
      <c r="I1783" s="12"/>
      <c r="J1783" s="17"/>
      <c r="K1783" s="17"/>
      <c r="L1783" s="11"/>
      <c r="M1783" s="9"/>
      <c r="N1783" s="9"/>
      <c r="O1783" s="9"/>
    </row>
    <row r="1784" spans="7:15" x14ac:dyDescent="0.2">
      <c r="G1784" s="11"/>
      <c r="H1784" s="12"/>
      <c r="I1784" s="12"/>
      <c r="J1784" s="17"/>
      <c r="K1784" s="17"/>
      <c r="L1784" s="11"/>
      <c r="M1784" s="9"/>
      <c r="N1784" s="9"/>
      <c r="O1784" s="9"/>
    </row>
    <row r="1785" spans="7:15" x14ac:dyDescent="0.2">
      <c r="G1785" s="11"/>
      <c r="H1785" s="12"/>
      <c r="I1785" s="12"/>
      <c r="J1785" s="17"/>
      <c r="K1785" s="17"/>
      <c r="L1785" s="11"/>
      <c r="M1785" s="9"/>
      <c r="N1785" s="9"/>
      <c r="O1785" s="9"/>
    </row>
    <row r="1786" spans="7:15" x14ac:dyDescent="0.2">
      <c r="G1786" s="11"/>
      <c r="H1786" s="12"/>
      <c r="I1786" s="12"/>
      <c r="J1786" s="17"/>
      <c r="K1786" s="17"/>
      <c r="L1786" s="11"/>
      <c r="M1786" s="9"/>
      <c r="N1786" s="9"/>
      <c r="O1786" s="9"/>
    </row>
    <row r="1787" spans="7:15" x14ac:dyDescent="0.2">
      <c r="G1787" s="11"/>
      <c r="H1787" s="12"/>
      <c r="I1787" s="12"/>
      <c r="J1787" s="17"/>
      <c r="K1787" s="17"/>
      <c r="L1787" s="11"/>
      <c r="M1787" s="9"/>
      <c r="N1787" s="9"/>
      <c r="O1787" s="9"/>
    </row>
    <row r="1788" spans="7:15" x14ac:dyDescent="0.2">
      <c r="G1788" s="11"/>
      <c r="H1788" s="12"/>
      <c r="I1788" s="12"/>
      <c r="J1788" s="17"/>
      <c r="K1788" s="17"/>
      <c r="L1788" s="11"/>
      <c r="M1788" s="9"/>
      <c r="N1788" s="9"/>
      <c r="O1788" s="9"/>
    </row>
    <row r="1789" spans="7:15" x14ac:dyDescent="0.2">
      <c r="G1789" s="11"/>
      <c r="H1789" s="12"/>
      <c r="I1789" s="12"/>
      <c r="J1789" s="17"/>
      <c r="K1789" s="17"/>
      <c r="L1789" s="11"/>
      <c r="M1789" s="9"/>
      <c r="N1789" s="9"/>
      <c r="O1789" s="9"/>
    </row>
    <row r="1790" spans="7:15" x14ac:dyDescent="0.2">
      <c r="G1790" s="11"/>
      <c r="H1790" s="12"/>
      <c r="I1790" s="12"/>
      <c r="J1790" s="17"/>
      <c r="K1790" s="17"/>
      <c r="L1790" s="11"/>
      <c r="M1790" s="9"/>
      <c r="N1790" s="9"/>
      <c r="O1790" s="9"/>
    </row>
    <row r="1791" spans="7:15" x14ac:dyDescent="0.2">
      <c r="G1791" s="11"/>
      <c r="H1791" s="12"/>
      <c r="I1791" s="12"/>
      <c r="J1791" s="17"/>
      <c r="K1791" s="17"/>
      <c r="L1791" s="11"/>
      <c r="M1791" s="9"/>
      <c r="N1791" s="9"/>
      <c r="O1791" s="9"/>
    </row>
    <row r="1792" spans="7:15" x14ac:dyDescent="0.2">
      <c r="G1792" s="11"/>
      <c r="H1792" s="12"/>
      <c r="I1792" s="12"/>
      <c r="J1792" s="17"/>
      <c r="K1792" s="17"/>
      <c r="L1792" s="11"/>
      <c r="M1792" s="9"/>
      <c r="N1792" s="9"/>
      <c r="O1792" s="9"/>
    </row>
    <row r="1793" spans="7:15" x14ac:dyDescent="0.2">
      <c r="G1793" s="11"/>
      <c r="H1793" s="12"/>
      <c r="I1793" s="12"/>
      <c r="J1793" s="17"/>
      <c r="K1793" s="17"/>
      <c r="L1793" s="11"/>
      <c r="M1793" s="9"/>
      <c r="N1793" s="9"/>
      <c r="O1793" s="9"/>
    </row>
    <row r="1794" spans="7:15" x14ac:dyDescent="0.2">
      <c r="G1794" s="11"/>
      <c r="H1794" s="12"/>
      <c r="I1794" s="12"/>
      <c r="J1794" s="17"/>
      <c r="K1794" s="17"/>
      <c r="L1794" s="11"/>
      <c r="M1794" s="9"/>
      <c r="N1794" s="9"/>
      <c r="O1794" s="9"/>
    </row>
    <row r="1795" spans="7:15" x14ac:dyDescent="0.2">
      <c r="G1795" s="11"/>
      <c r="H1795" s="12"/>
      <c r="I1795" s="12"/>
      <c r="J1795" s="17"/>
      <c r="K1795" s="17"/>
      <c r="L1795" s="11"/>
      <c r="M1795" s="9"/>
      <c r="N1795" s="9"/>
      <c r="O1795" s="9"/>
    </row>
    <row r="1796" spans="7:15" x14ac:dyDescent="0.2">
      <c r="G1796" s="11"/>
      <c r="H1796" s="12"/>
      <c r="I1796" s="12"/>
      <c r="J1796" s="17"/>
      <c r="K1796" s="17"/>
      <c r="L1796" s="11"/>
      <c r="M1796" s="9"/>
      <c r="N1796" s="9"/>
      <c r="O1796" s="9"/>
    </row>
    <row r="1797" spans="7:15" x14ac:dyDescent="0.2">
      <c r="G1797" s="11"/>
      <c r="H1797" s="12"/>
      <c r="I1797" s="12"/>
      <c r="J1797" s="17"/>
      <c r="K1797" s="17"/>
      <c r="L1797" s="11"/>
      <c r="M1797" s="9"/>
      <c r="N1797" s="9"/>
      <c r="O1797" s="9"/>
    </row>
    <row r="1798" spans="7:15" x14ac:dyDescent="0.2">
      <c r="G1798" s="11"/>
      <c r="H1798" s="12"/>
      <c r="I1798" s="12"/>
      <c r="J1798" s="17"/>
      <c r="K1798" s="17"/>
      <c r="L1798" s="11"/>
      <c r="M1798" s="9"/>
      <c r="N1798" s="9"/>
      <c r="O1798" s="9"/>
    </row>
    <row r="1799" spans="7:15" x14ac:dyDescent="0.2">
      <c r="G1799" s="11"/>
      <c r="H1799" s="12"/>
      <c r="I1799" s="12"/>
      <c r="J1799" s="17"/>
      <c r="K1799" s="17"/>
      <c r="L1799" s="11"/>
      <c r="M1799" s="9"/>
      <c r="N1799" s="9"/>
      <c r="O1799" s="9"/>
    </row>
    <row r="1800" spans="7:15" x14ac:dyDescent="0.2">
      <c r="G1800" s="11"/>
      <c r="H1800" s="12"/>
      <c r="I1800" s="12"/>
      <c r="J1800" s="17"/>
      <c r="K1800" s="17"/>
      <c r="L1800" s="11"/>
      <c r="M1800" s="9"/>
      <c r="N1800" s="9"/>
      <c r="O1800" s="9"/>
    </row>
    <row r="1801" spans="7:15" x14ac:dyDescent="0.2">
      <c r="G1801" s="11"/>
      <c r="H1801" s="12"/>
      <c r="I1801" s="12"/>
      <c r="J1801" s="17"/>
      <c r="K1801" s="17"/>
      <c r="L1801" s="11"/>
      <c r="M1801" s="9"/>
      <c r="N1801" s="9"/>
      <c r="O1801" s="9"/>
    </row>
    <row r="1802" spans="7:15" x14ac:dyDescent="0.2">
      <c r="G1802" s="11"/>
      <c r="H1802" s="12"/>
      <c r="I1802" s="12"/>
      <c r="J1802" s="17"/>
      <c r="K1802" s="17"/>
      <c r="L1802" s="11"/>
      <c r="M1802" s="9"/>
      <c r="N1802" s="9"/>
      <c r="O1802" s="9"/>
    </row>
    <row r="1803" spans="7:15" x14ac:dyDescent="0.2">
      <c r="G1803" s="11"/>
      <c r="H1803" s="12"/>
      <c r="I1803" s="12"/>
      <c r="J1803" s="17"/>
      <c r="K1803" s="17"/>
      <c r="L1803" s="11"/>
      <c r="M1803" s="9"/>
      <c r="N1803" s="9"/>
      <c r="O1803" s="9"/>
    </row>
    <row r="1804" spans="7:15" x14ac:dyDescent="0.2">
      <c r="G1804" s="11"/>
      <c r="H1804" s="12"/>
      <c r="I1804" s="12"/>
      <c r="J1804" s="17"/>
      <c r="K1804" s="17"/>
      <c r="L1804" s="11"/>
      <c r="M1804" s="9"/>
      <c r="N1804" s="9"/>
      <c r="O1804" s="9"/>
    </row>
    <row r="1805" spans="7:15" x14ac:dyDescent="0.2">
      <c r="G1805" s="11"/>
      <c r="H1805" s="12"/>
      <c r="I1805" s="12"/>
      <c r="J1805" s="17"/>
      <c r="K1805" s="17"/>
      <c r="L1805" s="11"/>
      <c r="M1805" s="9"/>
      <c r="N1805" s="9"/>
      <c r="O1805" s="9"/>
    </row>
    <row r="1806" spans="7:15" x14ac:dyDescent="0.2">
      <c r="G1806" s="11"/>
      <c r="H1806" s="12"/>
      <c r="I1806" s="12"/>
      <c r="J1806" s="17"/>
      <c r="K1806" s="17"/>
      <c r="L1806" s="11"/>
      <c r="M1806" s="9"/>
      <c r="N1806" s="9"/>
      <c r="O1806" s="9"/>
    </row>
    <row r="1807" spans="7:15" x14ac:dyDescent="0.2">
      <c r="G1807" s="11"/>
      <c r="H1807" s="12"/>
      <c r="I1807" s="12"/>
      <c r="J1807" s="17"/>
      <c r="K1807" s="17"/>
      <c r="L1807" s="11"/>
      <c r="M1807" s="9"/>
      <c r="N1807" s="9"/>
      <c r="O1807" s="9"/>
    </row>
    <row r="1808" spans="7:15" x14ac:dyDescent="0.2">
      <c r="G1808" s="11"/>
      <c r="H1808" s="12"/>
      <c r="I1808" s="12"/>
      <c r="J1808" s="17"/>
      <c r="K1808" s="17"/>
      <c r="L1808" s="11"/>
      <c r="M1808" s="9"/>
      <c r="N1808" s="9"/>
      <c r="O1808" s="9"/>
    </row>
    <row r="1809" spans="7:15" x14ac:dyDescent="0.2">
      <c r="G1809" s="11"/>
      <c r="H1809" s="12"/>
      <c r="I1809" s="12"/>
      <c r="J1809" s="17"/>
      <c r="K1809" s="17"/>
      <c r="L1809" s="11"/>
      <c r="M1809" s="9"/>
      <c r="N1809" s="9"/>
      <c r="O1809" s="9"/>
    </row>
    <row r="1810" spans="7:15" x14ac:dyDescent="0.2">
      <c r="G1810" s="11"/>
      <c r="H1810" s="12"/>
      <c r="I1810" s="12"/>
      <c r="J1810" s="17"/>
      <c r="K1810" s="17"/>
      <c r="L1810" s="11"/>
      <c r="M1810" s="9"/>
      <c r="N1810" s="9"/>
      <c r="O1810" s="9"/>
    </row>
    <row r="1811" spans="7:15" x14ac:dyDescent="0.2">
      <c r="G1811" s="11"/>
      <c r="H1811" s="12"/>
      <c r="I1811" s="12"/>
      <c r="J1811" s="17"/>
      <c r="K1811" s="17"/>
      <c r="L1811" s="11"/>
      <c r="M1811" s="9"/>
      <c r="N1811" s="9"/>
      <c r="O1811" s="9"/>
    </row>
    <row r="1812" spans="7:15" x14ac:dyDescent="0.2">
      <c r="G1812" s="11"/>
      <c r="H1812" s="12"/>
      <c r="I1812" s="12"/>
      <c r="J1812" s="17"/>
      <c r="K1812" s="17"/>
      <c r="L1812" s="11"/>
      <c r="M1812" s="9"/>
      <c r="N1812" s="9"/>
      <c r="O1812" s="9"/>
    </row>
    <row r="1813" spans="7:15" x14ac:dyDescent="0.2">
      <c r="G1813" s="11"/>
      <c r="H1813" s="12"/>
      <c r="I1813" s="12"/>
      <c r="J1813" s="17"/>
      <c r="K1813" s="17"/>
      <c r="L1813" s="11"/>
      <c r="M1813" s="9"/>
      <c r="N1813" s="9"/>
      <c r="O1813" s="9"/>
    </row>
    <row r="1814" spans="7:15" x14ac:dyDescent="0.2">
      <c r="G1814" s="11"/>
      <c r="H1814" s="12"/>
      <c r="I1814" s="12"/>
      <c r="J1814" s="17"/>
      <c r="K1814" s="17"/>
      <c r="L1814" s="11"/>
      <c r="M1814" s="9"/>
      <c r="N1814" s="9"/>
      <c r="O1814" s="9"/>
    </row>
    <row r="1815" spans="7:15" x14ac:dyDescent="0.2">
      <c r="G1815" s="11"/>
      <c r="H1815" s="12"/>
      <c r="I1815" s="12"/>
      <c r="J1815" s="17"/>
      <c r="K1815" s="17"/>
      <c r="L1815" s="11"/>
      <c r="M1815" s="9"/>
      <c r="N1815" s="9"/>
      <c r="O1815" s="9"/>
    </row>
    <row r="1816" spans="7:15" x14ac:dyDescent="0.2">
      <c r="G1816" s="11"/>
      <c r="H1816" s="12"/>
      <c r="I1816" s="12"/>
      <c r="J1816" s="17"/>
      <c r="K1816" s="17"/>
      <c r="L1816" s="11"/>
      <c r="M1816" s="9"/>
      <c r="N1816" s="9"/>
      <c r="O1816" s="9"/>
    </row>
    <row r="1817" spans="7:15" x14ac:dyDescent="0.2">
      <c r="G1817" s="11"/>
      <c r="H1817" s="12"/>
      <c r="I1817" s="12"/>
      <c r="J1817" s="17"/>
      <c r="K1817" s="17"/>
      <c r="L1817" s="11"/>
      <c r="M1817" s="9"/>
      <c r="N1817" s="9"/>
      <c r="O1817" s="9"/>
    </row>
    <row r="1818" spans="7:15" x14ac:dyDescent="0.2">
      <c r="G1818" s="11"/>
      <c r="H1818" s="12"/>
      <c r="I1818" s="12"/>
      <c r="J1818" s="17"/>
      <c r="K1818" s="17"/>
      <c r="L1818" s="11"/>
      <c r="M1818" s="9"/>
      <c r="N1818" s="9"/>
      <c r="O1818" s="9"/>
    </row>
    <row r="1819" spans="7:15" x14ac:dyDescent="0.2">
      <c r="G1819" s="11"/>
      <c r="H1819" s="12"/>
      <c r="I1819" s="12"/>
      <c r="J1819" s="17"/>
      <c r="K1819" s="17"/>
      <c r="L1819" s="11"/>
      <c r="M1819" s="9"/>
      <c r="N1819" s="9"/>
      <c r="O1819" s="9"/>
    </row>
    <row r="1820" spans="7:15" x14ac:dyDescent="0.2">
      <c r="G1820" s="11"/>
      <c r="H1820" s="12"/>
      <c r="I1820" s="12"/>
      <c r="J1820" s="17"/>
      <c r="K1820" s="17"/>
      <c r="L1820" s="11"/>
      <c r="M1820" s="9"/>
      <c r="N1820" s="9"/>
      <c r="O1820" s="9"/>
    </row>
    <row r="1821" spans="7:15" x14ac:dyDescent="0.2">
      <c r="G1821" s="11"/>
      <c r="H1821" s="12"/>
      <c r="I1821" s="12"/>
      <c r="J1821" s="17"/>
      <c r="K1821" s="17"/>
      <c r="L1821" s="11"/>
      <c r="M1821" s="9"/>
      <c r="N1821" s="9"/>
      <c r="O1821" s="9"/>
    </row>
    <row r="1822" spans="7:15" x14ac:dyDescent="0.2">
      <c r="G1822" s="11"/>
      <c r="H1822" s="12"/>
      <c r="I1822" s="12"/>
      <c r="J1822" s="17"/>
      <c r="K1822" s="17"/>
      <c r="L1822" s="11"/>
      <c r="M1822" s="9"/>
      <c r="N1822" s="9"/>
      <c r="O1822" s="9"/>
    </row>
    <row r="1823" spans="7:15" x14ac:dyDescent="0.2">
      <c r="G1823" s="11"/>
      <c r="H1823" s="12"/>
      <c r="I1823" s="12"/>
      <c r="J1823" s="17"/>
      <c r="K1823" s="17"/>
      <c r="L1823" s="11"/>
      <c r="M1823" s="9"/>
      <c r="N1823" s="9"/>
      <c r="O1823" s="9"/>
    </row>
    <row r="1824" spans="7:15" x14ac:dyDescent="0.2">
      <c r="G1824" s="11"/>
      <c r="H1824" s="12"/>
      <c r="I1824" s="12"/>
      <c r="J1824" s="17"/>
      <c r="K1824" s="17"/>
      <c r="L1824" s="11"/>
      <c r="M1824" s="9"/>
      <c r="N1824" s="9"/>
      <c r="O1824" s="9"/>
    </row>
    <row r="1825" spans="7:15" x14ac:dyDescent="0.2">
      <c r="G1825" s="11"/>
      <c r="H1825" s="12"/>
      <c r="I1825" s="12"/>
      <c r="J1825" s="17"/>
      <c r="K1825" s="17"/>
      <c r="L1825" s="11"/>
      <c r="M1825" s="9"/>
      <c r="N1825" s="9"/>
      <c r="O1825" s="9"/>
    </row>
    <row r="1826" spans="7:15" x14ac:dyDescent="0.2">
      <c r="G1826" s="11"/>
      <c r="H1826" s="12"/>
      <c r="I1826" s="12"/>
      <c r="J1826" s="17"/>
      <c r="K1826" s="17"/>
      <c r="L1826" s="11"/>
      <c r="M1826" s="9"/>
      <c r="N1826" s="9"/>
      <c r="O1826" s="9"/>
    </row>
    <row r="1827" spans="7:15" x14ac:dyDescent="0.2">
      <c r="G1827" s="11"/>
      <c r="H1827" s="12"/>
      <c r="I1827" s="12"/>
      <c r="J1827" s="17"/>
      <c r="K1827" s="17"/>
      <c r="L1827" s="11"/>
      <c r="M1827" s="9"/>
      <c r="N1827" s="9"/>
      <c r="O1827" s="9"/>
    </row>
    <row r="1828" spans="7:15" x14ac:dyDescent="0.2">
      <c r="G1828" s="11"/>
      <c r="H1828" s="12"/>
      <c r="I1828" s="12"/>
      <c r="J1828" s="17"/>
      <c r="K1828" s="17"/>
      <c r="L1828" s="11"/>
      <c r="M1828" s="9"/>
      <c r="N1828" s="9"/>
      <c r="O1828" s="9"/>
    </row>
    <row r="1829" spans="7:15" x14ac:dyDescent="0.2">
      <c r="G1829" s="11"/>
      <c r="H1829" s="12"/>
      <c r="I1829" s="12"/>
      <c r="J1829" s="17"/>
      <c r="K1829" s="17"/>
      <c r="L1829" s="11"/>
      <c r="M1829" s="9"/>
      <c r="N1829" s="9"/>
      <c r="O1829" s="9"/>
    </row>
    <row r="1830" spans="7:15" x14ac:dyDescent="0.2">
      <c r="G1830" s="11"/>
      <c r="H1830" s="12"/>
      <c r="I1830" s="12"/>
      <c r="J1830" s="17"/>
      <c r="K1830" s="17"/>
      <c r="L1830" s="11"/>
      <c r="M1830" s="9"/>
      <c r="N1830" s="9"/>
      <c r="O1830" s="9"/>
    </row>
    <row r="1831" spans="7:15" x14ac:dyDescent="0.2">
      <c r="G1831" s="11"/>
      <c r="H1831" s="12"/>
      <c r="I1831" s="12"/>
      <c r="J1831" s="17"/>
      <c r="K1831" s="17"/>
      <c r="L1831" s="11"/>
      <c r="M1831" s="9"/>
      <c r="N1831" s="9"/>
      <c r="O1831" s="9"/>
    </row>
    <row r="1832" spans="7:15" x14ac:dyDescent="0.2">
      <c r="G1832" s="11"/>
      <c r="H1832" s="12"/>
      <c r="I1832" s="12"/>
      <c r="J1832" s="17"/>
      <c r="K1832" s="17"/>
      <c r="L1832" s="11"/>
      <c r="M1832" s="9"/>
      <c r="N1832" s="9"/>
      <c r="O1832" s="9"/>
    </row>
    <row r="1833" spans="7:15" x14ac:dyDescent="0.2">
      <c r="G1833" s="11"/>
      <c r="H1833" s="12"/>
      <c r="I1833" s="12"/>
      <c r="J1833" s="17"/>
      <c r="K1833" s="17"/>
      <c r="L1833" s="11"/>
      <c r="M1833" s="9"/>
      <c r="N1833" s="9"/>
      <c r="O1833" s="9"/>
    </row>
    <row r="1834" spans="7:15" x14ac:dyDescent="0.2">
      <c r="G1834" s="11"/>
      <c r="H1834" s="12"/>
      <c r="I1834" s="12"/>
      <c r="J1834" s="17"/>
      <c r="K1834" s="17"/>
      <c r="L1834" s="11"/>
      <c r="M1834" s="9"/>
      <c r="N1834" s="9"/>
      <c r="O1834" s="9"/>
    </row>
    <row r="1835" spans="7:15" x14ac:dyDescent="0.2">
      <c r="G1835" s="11"/>
      <c r="H1835" s="12"/>
      <c r="I1835" s="12"/>
      <c r="J1835" s="17"/>
      <c r="K1835" s="17"/>
      <c r="L1835" s="11"/>
      <c r="M1835" s="9"/>
      <c r="N1835" s="9"/>
      <c r="O1835" s="9"/>
    </row>
    <row r="1836" spans="7:15" x14ac:dyDescent="0.2">
      <c r="G1836" s="11"/>
      <c r="H1836" s="12"/>
      <c r="I1836" s="12"/>
      <c r="J1836" s="17"/>
      <c r="K1836" s="17"/>
      <c r="L1836" s="11"/>
      <c r="M1836" s="9"/>
      <c r="N1836" s="9"/>
      <c r="O1836" s="9"/>
    </row>
    <row r="1837" spans="7:15" x14ac:dyDescent="0.2">
      <c r="G1837" s="11"/>
      <c r="H1837" s="12"/>
      <c r="I1837" s="12"/>
      <c r="J1837" s="17"/>
      <c r="K1837" s="17"/>
      <c r="L1837" s="11"/>
      <c r="M1837" s="9"/>
      <c r="N1837" s="9"/>
      <c r="O1837" s="9"/>
    </row>
    <row r="1838" spans="7:15" x14ac:dyDescent="0.2">
      <c r="G1838" s="11"/>
      <c r="H1838" s="12"/>
      <c r="I1838" s="12"/>
      <c r="J1838" s="17"/>
      <c r="K1838" s="17"/>
      <c r="L1838" s="11"/>
      <c r="M1838" s="9"/>
      <c r="N1838" s="9"/>
      <c r="O1838" s="9"/>
    </row>
    <row r="1839" spans="7:15" x14ac:dyDescent="0.2">
      <c r="G1839" s="11"/>
      <c r="H1839" s="12"/>
      <c r="I1839" s="12"/>
      <c r="J1839" s="17"/>
      <c r="K1839" s="17"/>
      <c r="L1839" s="11"/>
      <c r="M1839" s="9"/>
      <c r="N1839" s="9"/>
      <c r="O1839" s="9"/>
    </row>
    <row r="1840" spans="7:15" x14ac:dyDescent="0.2">
      <c r="G1840" s="11"/>
      <c r="H1840" s="12"/>
      <c r="I1840" s="12"/>
      <c r="J1840" s="17"/>
      <c r="K1840" s="17"/>
      <c r="L1840" s="11"/>
      <c r="M1840" s="9"/>
      <c r="N1840" s="9"/>
      <c r="O1840" s="9"/>
    </row>
    <row r="1841" spans="7:15" x14ac:dyDescent="0.2">
      <c r="G1841" s="11"/>
      <c r="H1841" s="12"/>
      <c r="I1841" s="12"/>
      <c r="J1841" s="17"/>
      <c r="K1841" s="17"/>
      <c r="L1841" s="11"/>
      <c r="M1841" s="9"/>
      <c r="N1841" s="9"/>
      <c r="O1841" s="9"/>
    </row>
    <row r="1842" spans="7:15" x14ac:dyDescent="0.2">
      <c r="G1842" s="11"/>
      <c r="H1842" s="12"/>
      <c r="I1842" s="12"/>
      <c r="J1842" s="17"/>
      <c r="K1842" s="17"/>
      <c r="L1842" s="11"/>
      <c r="M1842" s="9"/>
      <c r="N1842" s="9"/>
      <c r="O1842" s="9"/>
    </row>
    <row r="1843" spans="7:15" x14ac:dyDescent="0.2">
      <c r="G1843" s="11"/>
      <c r="H1843" s="12"/>
      <c r="I1843" s="12"/>
      <c r="J1843" s="17"/>
      <c r="K1843" s="17"/>
      <c r="L1843" s="11"/>
      <c r="M1843" s="9"/>
      <c r="N1843" s="9"/>
      <c r="O1843" s="9"/>
    </row>
    <row r="1844" spans="7:15" x14ac:dyDescent="0.2">
      <c r="G1844" s="11"/>
      <c r="H1844" s="12"/>
      <c r="I1844" s="12"/>
      <c r="J1844" s="17"/>
      <c r="K1844" s="17"/>
      <c r="L1844" s="11"/>
      <c r="M1844" s="9"/>
      <c r="N1844" s="9"/>
      <c r="O1844" s="9"/>
    </row>
    <row r="1845" spans="7:15" x14ac:dyDescent="0.2">
      <c r="G1845" s="11"/>
      <c r="H1845" s="12"/>
      <c r="I1845" s="12"/>
      <c r="J1845" s="17"/>
      <c r="K1845" s="17"/>
      <c r="L1845" s="11"/>
      <c r="M1845" s="9"/>
      <c r="N1845" s="9"/>
      <c r="O1845" s="9"/>
    </row>
    <row r="1846" spans="7:15" x14ac:dyDescent="0.2">
      <c r="G1846" s="11"/>
      <c r="H1846" s="12"/>
      <c r="I1846" s="12"/>
      <c r="J1846" s="17"/>
      <c r="K1846" s="17"/>
      <c r="L1846" s="11"/>
      <c r="M1846" s="9"/>
      <c r="N1846" s="9"/>
      <c r="O1846" s="9"/>
    </row>
    <row r="1847" spans="7:15" x14ac:dyDescent="0.2">
      <c r="G1847" s="11"/>
      <c r="H1847" s="12"/>
      <c r="I1847" s="12"/>
      <c r="J1847" s="17"/>
      <c r="K1847" s="17"/>
      <c r="L1847" s="11"/>
      <c r="M1847" s="9"/>
      <c r="N1847" s="9"/>
      <c r="O1847" s="9"/>
    </row>
    <row r="1848" spans="7:15" x14ac:dyDescent="0.2">
      <c r="G1848" s="11"/>
      <c r="H1848" s="12"/>
      <c r="I1848" s="12"/>
      <c r="J1848" s="17"/>
      <c r="K1848" s="17"/>
      <c r="L1848" s="11"/>
      <c r="M1848" s="9"/>
      <c r="N1848" s="9"/>
      <c r="O1848" s="9"/>
    </row>
    <row r="1849" spans="7:15" x14ac:dyDescent="0.2">
      <c r="G1849" s="11"/>
      <c r="H1849" s="12"/>
      <c r="I1849" s="12"/>
      <c r="J1849" s="17"/>
      <c r="K1849" s="17"/>
      <c r="L1849" s="11"/>
      <c r="M1849" s="9"/>
      <c r="N1849" s="9"/>
      <c r="O1849" s="9"/>
    </row>
    <row r="1850" spans="7:15" x14ac:dyDescent="0.2">
      <c r="G1850" s="11"/>
      <c r="H1850" s="12"/>
      <c r="I1850" s="12"/>
      <c r="J1850" s="17"/>
      <c r="K1850" s="17"/>
      <c r="L1850" s="11"/>
      <c r="M1850" s="9"/>
      <c r="N1850" s="9"/>
      <c r="O1850" s="9"/>
    </row>
    <row r="1851" spans="7:15" x14ac:dyDescent="0.2">
      <c r="G1851" s="11"/>
      <c r="H1851" s="12"/>
      <c r="I1851" s="12"/>
      <c r="J1851" s="17"/>
      <c r="K1851" s="17"/>
      <c r="L1851" s="11"/>
      <c r="M1851" s="9"/>
      <c r="N1851" s="9"/>
      <c r="O1851" s="9"/>
    </row>
    <row r="1852" spans="7:15" x14ac:dyDescent="0.2">
      <c r="G1852" s="11"/>
      <c r="H1852" s="12"/>
      <c r="I1852" s="12"/>
      <c r="J1852" s="17"/>
      <c r="K1852" s="17"/>
      <c r="L1852" s="11"/>
      <c r="M1852" s="9"/>
      <c r="N1852" s="9"/>
      <c r="O1852" s="9"/>
    </row>
    <row r="1853" spans="7:15" x14ac:dyDescent="0.2">
      <c r="G1853" s="11"/>
      <c r="H1853" s="12"/>
      <c r="I1853" s="12"/>
      <c r="J1853" s="17"/>
      <c r="K1853" s="17"/>
      <c r="L1853" s="11"/>
      <c r="M1853" s="9"/>
      <c r="N1853" s="9"/>
      <c r="O1853" s="9"/>
    </row>
    <row r="1854" spans="7:15" x14ac:dyDescent="0.2">
      <c r="G1854" s="11"/>
      <c r="H1854" s="12"/>
      <c r="I1854" s="12"/>
      <c r="J1854" s="17"/>
      <c r="K1854" s="17"/>
      <c r="L1854" s="11"/>
      <c r="M1854" s="9"/>
      <c r="N1854" s="9"/>
      <c r="O1854" s="9"/>
    </row>
    <row r="1855" spans="7:15" x14ac:dyDescent="0.2">
      <c r="G1855" s="11"/>
      <c r="H1855" s="12"/>
      <c r="I1855" s="12"/>
      <c r="J1855" s="17"/>
      <c r="K1855" s="17"/>
      <c r="L1855" s="11"/>
      <c r="M1855" s="9"/>
      <c r="N1855" s="9"/>
      <c r="O1855" s="9"/>
    </row>
    <row r="1856" spans="7:15" x14ac:dyDescent="0.2">
      <c r="G1856" s="11"/>
      <c r="H1856" s="12"/>
      <c r="I1856" s="12"/>
      <c r="J1856" s="17"/>
      <c r="K1856" s="17"/>
      <c r="L1856" s="11"/>
      <c r="M1856" s="9"/>
      <c r="N1856" s="9"/>
      <c r="O1856" s="9"/>
    </row>
    <row r="1857" spans="7:15" x14ac:dyDescent="0.2">
      <c r="G1857" s="11"/>
      <c r="H1857" s="12"/>
      <c r="I1857" s="12"/>
      <c r="J1857" s="17"/>
      <c r="K1857" s="17"/>
      <c r="L1857" s="11"/>
      <c r="M1857" s="9"/>
      <c r="N1857" s="9"/>
      <c r="O1857" s="9"/>
    </row>
    <row r="1858" spans="7:15" x14ac:dyDescent="0.2">
      <c r="G1858" s="11"/>
      <c r="H1858" s="12"/>
      <c r="I1858" s="12"/>
      <c r="J1858" s="17"/>
      <c r="K1858" s="17"/>
      <c r="L1858" s="11"/>
      <c r="M1858" s="9"/>
      <c r="N1858" s="9"/>
      <c r="O1858" s="9"/>
    </row>
    <row r="1859" spans="7:15" x14ac:dyDescent="0.2">
      <c r="G1859" s="11"/>
      <c r="H1859" s="12"/>
      <c r="I1859" s="12"/>
      <c r="J1859" s="17"/>
      <c r="K1859" s="17"/>
      <c r="L1859" s="11"/>
      <c r="M1859" s="9"/>
      <c r="N1859" s="9"/>
      <c r="O1859" s="9"/>
    </row>
    <row r="1860" spans="7:15" x14ac:dyDescent="0.2">
      <c r="G1860" s="11"/>
      <c r="H1860" s="12"/>
      <c r="I1860" s="12"/>
      <c r="J1860" s="17"/>
      <c r="K1860" s="17"/>
      <c r="L1860" s="11"/>
      <c r="M1860" s="9"/>
      <c r="N1860" s="9"/>
      <c r="O1860" s="9"/>
    </row>
    <row r="1861" spans="7:15" x14ac:dyDescent="0.2">
      <c r="G1861" s="11"/>
      <c r="H1861" s="12"/>
      <c r="I1861" s="12"/>
      <c r="J1861" s="17"/>
      <c r="K1861" s="17"/>
      <c r="L1861" s="11"/>
      <c r="M1861" s="9"/>
      <c r="N1861" s="9"/>
      <c r="O1861" s="9"/>
    </row>
    <row r="1862" spans="7:15" x14ac:dyDescent="0.2">
      <c r="G1862" s="11"/>
      <c r="H1862" s="12"/>
      <c r="I1862" s="12"/>
      <c r="J1862" s="17"/>
      <c r="K1862" s="17"/>
      <c r="L1862" s="11"/>
      <c r="M1862" s="9"/>
      <c r="N1862" s="9"/>
      <c r="O1862" s="9"/>
    </row>
    <row r="1863" spans="7:15" x14ac:dyDescent="0.2">
      <c r="G1863" s="11"/>
      <c r="H1863" s="12"/>
      <c r="I1863" s="12"/>
      <c r="J1863" s="17"/>
      <c r="K1863" s="17"/>
      <c r="L1863" s="11"/>
      <c r="M1863" s="9"/>
      <c r="N1863" s="9"/>
      <c r="O1863" s="9"/>
    </row>
    <row r="1864" spans="7:15" x14ac:dyDescent="0.2">
      <c r="G1864" s="11"/>
      <c r="H1864" s="12"/>
      <c r="I1864" s="12"/>
      <c r="J1864" s="17"/>
      <c r="K1864" s="17"/>
      <c r="L1864" s="11"/>
      <c r="M1864" s="9"/>
      <c r="N1864" s="9"/>
      <c r="O1864" s="9"/>
    </row>
    <row r="1865" spans="7:15" x14ac:dyDescent="0.2">
      <c r="G1865" s="11"/>
      <c r="H1865" s="12"/>
      <c r="I1865" s="12"/>
      <c r="J1865" s="17"/>
      <c r="K1865" s="17"/>
      <c r="L1865" s="11"/>
      <c r="M1865" s="9"/>
      <c r="N1865" s="9"/>
      <c r="O1865" s="9"/>
    </row>
    <row r="1866" spans="7:15" x14ac:dyDescent="0.2">
      <c r="G1866" s="11"/>
      <c r="H1866" s="12"/>
      <c r="I1866" s="12"/>
      <c r="J1866" s="17"/>
      <c r="K1866" s="17"/>
      <c r="L1866" s="11"/>
      <c r="M1866" s="9"/>
      <c r="N1866" s="9"/>
      <c r="O1866" s="9"/>
    </row>
    <row r="1867" spans="7:15" x14ac:dyDescent="0.2">
      <c r="G1867" s="11"/>
      <c r="H1867" s="12"/>
      <c r="I1867" s="12"/>
      <c r="J1867" s="17"/>
      <c r="K1867" s="17"/>
      <c r="L1867" s="11"/>
      <c r="M1867" s="9"/>
      <c r="N1867" s="9"/>
      <c r="O1867" s="9"/>
    </row>
    <row r="1868" spans="7:15" x14ac:dyDescent="0.2">
      <c r="G1868" s="11"/>
      <c r="H1868" s="12"/>
      <c r="I1868" s="12"/>
      <c r="J1868" s="17"/>
      <c r="K1868" s="17"/>
      <c r="L1868" s="11"/>
      <c r="M1868" s="9"/>
      <c r="N1868" s="9"/>
      <c r="O1868" s="9"/>
    </row>
    <row r="1869" spans="7:15" x14ac:dyDescent="0.2">
      <c r="G1869" s="11"/>
      <c r="H1869" s="12"/>
      <c r="I1869" s="12"/>
      <c r="J1869" s="17"/>
      <c r="K1869" s="17"/>
      <c r="L1869" s="11"/>
      <c r="M1869" s="9"/>
      <c r="N1869" s="9"/>
      <c r="O1869" s="9"/>
    </row>
    <row r="1870" spans="7:15" x14ac:dyDescent="0.2">
      <c r="G1870" s="11"/>
      <c r="H1870" s="12"/>
      <c r="I1870" s="12"/>
      <c r="J1870" s="17"/>
      <c r="K1870" s="17"/>
      <c r="L1870" s="11"/>
      <c r="M1870" s="9"/>
      <c r="N1870" s="9"/>
      <c r="O1870" s="9"/>
    </row>
    <row r="1871" spans="7:15" x14ac:dyDescent="0.2">
      <c r="G1871" s="11"/>
      <c r="H1871" s="12"/>
      <c r="I1871" s="12"/>
      <c r="J1871" s="17"/>
      <c r="K1871" s="17"/>
      <c r="L1871" s="11"/>
      <c r="M1871" s="9"/>
      <c r="N1871" s="9"/>
      <c r="O1871" s="9"/>
    </row>
    <row r="1872" spans="7:15" x14ac:dyDescent="0.2">
      <c r="G1872" s="11"/>
      <c r="H1872" s="12"/>
      <c r="I1872" s="12"/>
      <c r="J1872" s="17"/>
      <c r="K1872" s="17"/>
      <c r="L1872" s="11"/>
      <c r="M1872" s="9"/>
      <c r="N1872" s="9"/>
      <c r="O1872" s="9"/>
    </row>
    <row r="1873" spans="7:15" x14ac:dyDescent="0.2">
      <c r="G1873" s="11"/>
      <c r="H1873" s="12"/>
      <c r="I1873" s="12"/>
      <c r="J1873" s="17"/>
      <c r="K1873" s="17"/>
      <c r="L1873" s="11"/>
      <c r="M1873" s="9"/>
      <c r="N1873" s="9"/>
      <c r="O1873" s="9"/>
    </row>
    <row r="1874" spans="7:15" x14ac:dyDescent="0.2">
      <c r="G1874" s="11"/>
      <c r="H1874" s="12"/>
      <c r="I1874" s="12"/>
      <c r="J1874" s="17"/>
      <c r="K1874" s="17"/>
      <c r="L1874" s="11"/>
      <c r="M1874" s="9"/>
      <c r="N1874" s="9"/>
      <c r="O1874" s="9"/>
    </row>
    <row r="1875" spans="7:15" x14ac:dyDescent="0.2">
      <c r="G1875" s="11"/>
      <c r="H1875" s="12"/>
      <c r="I1875" s="12"/>
      <c r="J1875" s="17"/>
      <c r="K1875" s="17"/>
      <c r="L1875" s="11"/>
      <c r="M1875" s="9"/>
      <c r="N1875" s="9"/>
      <c r="O1875" s="9"/>
    </row>
    <row r="1876" spans="7:15" x14ac:dyDescent="0.2">
      <c r="G1876" s="11"/>
      <c r="H1876" s="12"/>
      <c r="I1876" s="12"/>
      <c r="J1876" s="17"/>
      <c r="K1876" s="17"/>
      <c r="L1876" s="11"/>
      <c r="M1876" s="9"/>
      <c r="N1876" s="9"/>
      <c r="O1876" s="9"/>
    </row>
    <row r="1877" spans="7:15" x14ac:dyDescent="0.2">
      <c r="G1877" s="11"/>
      <c r="H1877" s="12"/>
      <c r="I1877" s="12"/>
      <c r="J1877" s="17"/>
      <c r="K1877" s="17"/>
      <c r="L1877" s="11"/>
      <c r="M1877" s="9"/>
      <c r="N1877" s="9"/>
      <c r="O1877" s="9"/>
    </row>
    <row r="1878" spans="7:15" x14ac:dyDescent="0.2">
      <c r="G1878" s="11"/>
      <c r="H1878" s="12"/>
      <c r="I1878" s="12"/>
      <c r="J1878" s="17"/>
      <c r="K1878" s="17"/>
      <c r="L1878" s="11"/>
      <c r="M1878" s="9"/>
      <c r="N1878" s="9"/>
      <c r="O1878" s="9"/>
    </row>
    <row r="1879" spans="7:15" x14ac:dyDescent="0.2">
      <c r="G1879" s="11"/>
      <c r="H1879" s="12"/>
      <c r="I1879" s="12"/>
      <c r="J1879" s="17"/>
      <c r="K1879" s="17"/>
      <c r="L1879" s="11"/>
      <c r="M1879" s="9"/>
      <c r="N1879" s="9"/>
      <c r="O1879" s="9"/>
    </row>
    <row r="1880" spans="7:15" x14ac:dyDescent="0.2">
      <c r="G1880" s="11"/>
      <c r="H1880" s="12"/>
      <c r="I1880" s="12"/>
      <c r="J1880" s="17"/>
      <c r="K1880" s="17"/>
      <c r="L1880" s="11"/>
      <c r="M1880" s="9"/>
      <c r="N1880" s="9"/>
      <c r="O1880" s="9"/>
    </row>
    <row r="1881" spans="7:15" x14ac:dyDescent="0.2">
      <c r="G1881" s="11"/>
      <c r="H1881" s="12"/>
      <c r="I1881" s="12"/>
      <c r="J1881" s="17"/>
      <c r="K1881" s="17"/>
      <c r="L1881" s="11"/>
      <c r="M1881" s="9"/>
      <c r="N1881" s="9"/>
      <c r="O1881" s="9"/>
    </row>
    <row r="1882" spans="7:15" x14ac:dyDescent="0.2">
      <c r="G1882" s="11"/>
      <c r="H1882" s="12"/>
      <c r="I1882" s="12"/>
      <c r="J1882" s="17"/>
      <c r="K1882" s="17"/>
      <c r="L1882" s="11"/>
      <c r="M1882" s="9"/>
      <c r="N1882" s="9"/>
      <c r="O1882" s="9"/>
    </row>
    <row r="1883" spans="7:15" x14ac:dyDescent="0.2">
      <c r="G1883" s="11"/>
      <c r="H1883" s="12"/>
      <c r="I1883" s="12"/>
      <c r="J1883" s="17"/>
      <c r="K1883" s="17"/>
      <c r="L1883" s="11"/>
      <c r="M1883" s="9"/>
      <c r="N1883" s="9"/>
      <c r="O1883" s="9"/>
    </row>
    <row r="1884" spans="7:15" x14ac:dyDescent="0.2">
      <c r="G1884" s="11"/>
      <c r="H1884" s="12"/>
      <c r="I1884" s="12"/>
      <c r="J1884" s="17"/>
      <c r="K1884" s="17"/>
      <c r="L1884" s="11"/>
      <c r="M1884" s="9"/>
      <c r="N1884" s="9"/>
      <c r="O1884" s="9"/>
    </row>
    <row r="1885" spans="7:15" x14ac:dyDescent="0.2">
      <c r="G1885" s="11"/>
      <c r="H1885" s="12"/>
      <c r="I1885" s="12"/>
      <c r="J1885" s="17"/>
      <c r="K1885" s="17"/>
      <c r="L1885" s="11"/>
      <c r="M1885" s="9"/>
      <c r="N1885" s="9"/>
      <c r="O1885" s="9"/>
    </row>
    <row r="1886" spans="7:15" x14ac:dyDescent="0.2">
      <c r="G1886" s="11"/>
      <c r="H1886" s="12"/>
      <c r="I1886" s="12"/>
      <c r="J1886" s="17"/>
      <c r="K1886" s="17"/>
      <c r="L1886" s="11"/>
      <c r="M1886" s="9"/>
      <c r="N1886" s="9"/>
      <c r="O1886" s="9"/>
    </row>
    <row r="1887" spans="7:15" x14ac:dyDescent="0.2">
      <c r="G1887" s="11"/>
      <c r="H1887" s="12"/>
      <c r="I1887" s="12"/>
      <c r="J1887" s="17"/>
      <c r="K1887" s="17"/>
      <c r="L1887" s="11"/>
      <c r="M1887" s="9"/>
      <c r="N1887" s="9"/>
      <c r="O1887" s="9"/>
    </row>
    <row r="1888" spans="7:15" x14ac:dyDescent="0.2">
      <c r="G1888" s="11"/>
      <c r="H1888" s="12"/>
      <c r="I1888" s="12"/>
      <c r="J1888" s="17"/>
      <c r="K1888" s="17"/>
      <c r="L1888" s="11"/>
      <c r="M1888" s="9"/>
      <c r="N1888" s="9"/>
      <c r="O1888" s="9"/>
    </row>
    <row r="1889" spans="7:15" x14ac:dyDescent="0.2">
      <c r="G1889" s="11"/>
      <c r="H1889" s="12"/>
      <c r="I1889" s="12"/>
      <c r="J1889" s="17"/>
      <c r="K1889" s="17"/>
      <c r="L1889" s="11"/>
      <c r="M1889" s="9"/>
      <c r="N1889" s="9"/>
      <c r="O1889" s="9"/>
    </row>
    <row r="1890" spans="7:15" x14ac:dyDescent="0.2">
      <c r="G1890" s="11"/>
      <c r="H1890" s="12"/>
      <c r="I1890" s="12"/>
      <c r="J1890" s="17"/>
      <c r="K1890" s="17"/>
      <c r="L1890" s="11"/>
      <c r="M1890" s="9"/>
      <c r="N1890" s="9"/>
      <c r="O1890" s="9"/>
    </row>
    <row r="1891" spans="7:15" x14ac:dyDescent="0.2">
      <c r="G1891" s="11"/>
      <c r="H1891" s="12"/>
      <c r="I1891" s="12"/>
      <c r="J1891" s="17"/>
      <c r="K1891" s="17"/>
      <c r="L1891" s="11"/>
      <c r="M1891" s="9"/>
      <c r="N1891" s="9"/>
      <c r="O1891" s="9"/>
    </row>
    <row r="1892" spans="7:15" x14ac:dyDescent="0.2">
      <c r="G1892" s="11"/>
      <c r="H1892" s="12"/>
      <c r="I1892" s="12"/>
      <c r="J1892" s="17"/>
      <c r="K1892" s="17"/>
      <c r="L1892" s="11"/>
      <c r="M1892" s="9"/>
      <c r="N1892" s="9"/>
      <c r="O1892" s="9"/>
    </row>
    <row r="1893" spans="7:15" x14ac:dyDescent="0.2">
      <c r="G1893" s="11"/>
      <c r="H1893" s="12"/>
      <c r="I1893" s="12"/>
      <c r="J1893" s="17"/>
      <c r="K1893" s="17"/>
      <c r="L1893" s="11"/>
      <c r="M1893" s="9"/>
      <c r="N1893" s="9"/>
      <c r="O1893" s="9"/>
    </row>
    <row r="1894" spans="7:15" x14ac:dyDescent="0.2">
      <c r="G1894" s="11"/>
      <c r="H1894" s="12"/>
      <c r="I1894" s="12"/>
      <c r="J1894" s="17"/>
      <c r="K1894" s="17"/>
      <c r="L1894" s="11"/>
      <c r="M1894" s="9"/>
      <c r="N1894" s="9"/>
      <c r="O1894" s="9"/>
    </row>
    <row r="1895" spans="7:15" x14ac:dyDescent="0.2">
      <c r="G1895" s="11"/>
      <c r="H1895" s="12"/>
      <c r="I1895" s="12"/>
      <c r="J1895" s="17"/>
      <c r="K1895" s="17"/>
      <c r="L1895" s="11"/>
      <c r="M1895" s="9"/>
      <c r="N1895" s="9"/>
      <c r="O1895" s="9"/>
    </row>
    <row r="1896" spans="7:15" x14ac:dyDescent="0.2">
      <c r="G1896" s="11"/>
      <c r="H1896" s="12"/>
      <c r="I1896" s="12"/>
      <c r="J1896" s="17"/>
      <c r="K1896" s="17"/>
      <c r="L1896" s="11"/>
      <c r="M1896" s="9"/>
      <c r="N1896" s="9"/>
      <c r="O1896" s="9"/>
    </row>
    <row r="1897" spans="7:15" x14ac:dyDescent="0.2">
      <c r="G1897" s="11"/>
      <c r="H1897" s="12"/>
      <c r="I1897" s="12"/>
      <c r="J1897" s="17"/>
      <c r="K1897" s="17"/>
      <c r="L1897" s="11"/>
      <c r="M1897" s="9"/>
      <c r="N1897" s="9"/>
      <c r="O1897" s="9"/>
    </row>
    <row r="1898" spans="7:15" x14ac:dyDescent="0.2">
      <c r="G1898" s="11"/>
      <c r="H1898" s="12"/>
      <c r="I1898" s="12"/>
      <c r="J1898" s="17"/>
      <c r="K1898" s="17"/>
      <c r="L1898" s="11"/>
      <c r="M1898" s="9"/>
      <c r="N1898" s="9"/>
      <c r="O1898" s="9"/>
    </row>
    <row r="1899" spans="7:15" x14ac:dyDescent="0.2">
      <c r="G1899" s="11"/>
      <c r="H1899" s="12"/>
      <c r="I1899" s="12"/>
      <c r="J1899" s="17"/>
      <c r="K1899" s="17"/>
      <c r="L1899" s="11"/>
      <c r="M1899" s="9"/>
      <c r="N1899" s="9"/>
      <c r="O1899" s="9"/>
    </row>
    <row r="1900" spans="7:15" x14ac:dyDescent="0.2">
      <c r="G1900" s="11"/>
      <c r="H1900" s="12"/>
      <c r="I1900" s="12"/>
      <c r="J1900" s="17"/>
      <c r="K1900" s="17"/>
      <c r="L1900" s="11"/>
      <c r="M1900" s="9"/>
      <c r="N1900" s="9"/>
      <c r="O1900" s="9"/>
    </row>
    <row r="1901" spans="7:15" x14ac:dyDescent="0.2">
      <c r="G1901" s="11"/>
      <c r="H1901" s="12"/>
      <c r="I1901" s="12"/>
      <c r="J1901" s="17"/>
      <c r="K1901" s="17"/>
      <c r="L1901" s="11"/>
      <c r="M1901" s="9"/>
      <c r="N1901" s="9"/>
      <c r="O1901" s="9"/>
    </row>
    <row r="1902" spans="7:15" x14ac:dyDescent="0.2">
      <c r="G1902" s="11"/>
      <c r="H1902" s="12"/>
      <c r="I1902" s="12"/>
      <c r="J1902" s="17"/>
      <c r="K1902" s="17"/>
      <c r="L1902" s="11"/>
      <c r="M1902" s="9"/>
      <c r="N1902" s="9"/>
      <c r="O1902" s="9"/>
    </row>
    <row r="1903" spans="7:15" x14ac:dyDescent="0.2">
      <c r="G1903" s="11"/>
      <c r="H1903" s="12"/>
      <c r="I1903" s="12"/>
      <c r="J1903" s="17"/>
      <c r="K1903" s="17"/>
      <c r="L1903" s="11"/>
      <c r="M1903" s="9"/>
      <c r="N1903" s="9"/>
      <c r="O1903" s="9"/>
    </row>
    <row r="1904" spans="7:15" x14ac:dyDescent="0.2">
      <c r="G1904" s="11"/>
      <c r="H1904" s="12"/>
      <c r="I1904" s="12"/>
      <c r="J1904" s="17"/>
      <c r="K1904" s="17"/>
      <c r="L1904" s="11"/>
      <c r="M1904" s="9"/>
      <c r="N1904" s="9"/>
      <c r="O1904" s="9"/>
    </row>
    <row r="1905" spans="7:15" x14ac:dyDescent="0.2">
      <c r="G1905" s="11"/>
      <c r="H1905" s="12"/>
      <c r="I1905" s="12"/>
      <c r="J1905" s="17"/>
      <c r="K1905" s="17"/>
      <c r="L1905" s="11"/>
      <c r="M1905" s="9"/>
      <c r="N1905" s="9"/>
      <c r="O1905" s="9"/>
    </row>
    <row r="1906" spans="7:15" x14ac:dyDescent="0.2">
      <c r="G1906" s="11"/>
      <c r="H1906" s="12"/>
      <c r="I1906" s="12"/>
      <c r="J1906" s="17"/>
      <c r="K1906" s="17"/>
      <c r="L1906" s="11"/>
      <c r="M1906" s="9"/>
      <c r="N1906" s="9"/>
      <c r="O1906" s="9"/>
    </row>
    <row r="1907" spans="7:15" x14ac:dyDescent="0.2">
      <c r="G1907" s="11"/>
      <c r="H1907" s="12"/>
      <c r="I1907" s="12"/>
      <c r="J1907" s="17"/>
      <c r="K1907" s="17"/>
      <c r="L1907" s="11"/>
      <c r="M1907" s="9"/>
      <c r="N1907" s="9"/>
      <c r="O1907" s="9"/>
    </row>
    <row r="1908" spans="7:15" x14ac:dyDescent="0.2">
      <c r="G1908" s="11"/>
      <c r="H1908" s="12"/>
      <c r="I1908" s="12"/>
      <c r="J1908" s="17"/>
      <c r="K1908" s="17"/>
      <c r="L1908" s="11"/>
      <c r="M1908" s="9"/>
      <c r="N1908" s="9"/>
      <c r="O1908" s="9"/>
    </row>
    <row r="1909" spans="7:15" x14ac:dyDescent="0.2">
      <c r="G1909" s="11"/>
      <c r="H1909" s="12"/>
      <c r="I1909" s="12"/>
      <c r="J1909" s="17"/>
      <c r="K1909" s="17"/>
      <c r="L1909" s="11"/>
      <c r="M1909" s="9"/>
      <c r="N1909" s="9"/>
      <c r="O1909" s="9"/>
    </row>
    <row r="1910" spans="7:15" x14ac:dyDescent="0.2">
      <c r="G1910" s="11"/>
      <c r="H1910" s="12"/>
      <c r="I1910" s="12"/>
      <c r="J1910" s="17"/>
      <c r="K1910" s="17"/>
      <c r="L1910" s="11"/>
      <c r="M1910" s="9"/>
      <c r="N1910" s="9"/>
      <c r="O1910" s="9"/>
    </row>
    <row r="1911" spans="7:15" x14ac:dyDescent="0.2">
      <c r="G1911" s="11"/>
      <c r="H1911" s="12"/>
      <c r="I1911" s="12"/>
      <c r="J1911" s="17"/>
      <c r="K1911" s="17"/>
      <c r="L1911" s="11"/>
      <c r="M1911" s="9"/>
      <c r="N1911" s="9"/>
      <c r="O1911" s="9"/>
    </row>
    <row r="1912" spans="7:15" x14ac:dyDescent="0.2">
      <c r="G1912" s="11"/>
      <c r="H1912" s="12"/>
      <c r="I1912" s="12"/>
      <c r="J1912" s="17"/>
      <c r="K1912" s="17"/>
      <c r="L1912" s="11"/>
      <c r="M1912" s="9"/>
      <c r="N1912" s="9"/>
      <c r="O1912" s="9"/>
    </row>
    <row r="1913" spans="7:15" x14ac:dyDescent="0.2">
      <c r="G1913" s="11"/>
      <c r="H1913" s="12"/>
      <c r="I1913" s="12"/>
      <c r="J1913" s="17"/>
      <c r="K1913" s="17"/>
      <c r="L1913" s="11"/>
      <c r="M1913" s="9"/>
      <c r="N1913" s="9"/>
      <c r="O1913" s="9"/>
    </row>
    <row r="1914" spans="7:15" x14ac:dyDescent="0.2">
      <c r="G1914" s="11"/>
      <c r="H1914" s="12"/>
      <c r="I1914" s="12"/>
      <c r="J1914" s="17"/>
      <c r="K1914" s="17"/>
      <c r="L1914" s="11"/>
      <c r="M1914" s="9"/>
      <c r="N1914" s="9"/>
      <c r="O1914" s="9"/>
    </row>
    <row r="1915" spans="7:15" x14ac:dyDescent="0.2">
      <c r="G1915" s="11"/>
      <c r="H1915" s="12"/>
      <c r="I1915" s="12"/>
      <c r="J1915" s="17"/>
      <c r="K1915" s="17"/>
      <c r="L1915" s="11"/>
      <c r="M1915" s="9"/>
      <c r="N1915" s="9"/>
      <c r="O1915" s="9"/>
    </row>
    <row r="1916" spans="7:15" x14ac:dyDescent="0.2">
      <c r="G1916" s="11"/>
      <c r="H1916" s="12"/>
      <c r="I1916" s="12"/>
      <c r="J1916" s="17"/>
      <c r="K1916" s="17"/>
      <c r="L1916" s="11"/>
      <c r="M1916" s="9"/>
      <c r="N1916" s="9"/>
      <c r="O1916" s="9"/>
    </row>
    <row r="1917" spans="7:15" x14ac:dyDescent="0.2">
      <c r="G1917" s="11"/>
      <c r="H1917" s="12"/>
      <c r="I1917" s="12"/>
      <c r="J1917" s="17"/>
      <c r="K1917" s="17"/>
      <c r="L1917" s="11"/>
      <c r="M1917" s="9"/>
      <c r="N1917" s="9"/>
      <c r="O1917" s="9"/>
    </row>
    <row r="1918" spans="7:15" x14ac:dyDescent="0.2">
      <c r="G1918" s="11"/>
      <c r="H1918" s="12"/>
      <c r="I1918" s="12"/>
      <c r="J1918" s="17"/>
      <c r="K1918" s="17"/>
      <c r="L1918" s="11"/>
      <c r="M1918" s="9"/>
      <c r="N1918" s="9"/>
      <c r="O1918" s="9"/>
    </row>
    <row r="1919" spans="7:15" x14ac:dyDescent="0.2">
      <c r="G1919" s="11"/>
      <c r="H1919" s="12"/>
      <c r="I1919" s="12"/>
      <c r="J1919" s="17"/>
      <c r="K1919" s="17"/>
      <c r="L1919" s="11"/>
      <c r="M1919" s="9"/>
      <c r="N1919" s="9"/>
      <c r="O1919" s="9"/>
    </row>
    <row r="1920" spans="7:15" x14ac:dyDescent="0.2">
      <c r="G1920" s="11"/>
      <c r="H1920" s="12"/>
      <c r="I1920" s="12"/>
      <c r="J1920" s="17"/>
      <c r="K1920" s="17"/>
      <c r="L1920" s="11"/>
      <c r="M1920" s="9"/>
      <c r="N1920" s="9"/>
      <c r="O1920" s="9"/>
    </row>
    <row r="1921" spans="7:15" x14ac:dyDescent="0.2">
      <c r="G1921" s="11"/>
      <c r="H1921" s="12"/>
      <c r="I1921" s="12"/>
      <c r="J1921" s="17"/>
      <c r="K1921" s="17"/>
      <c r="L1921" s="11"/>
      <c r="M1921" s="9"/>
      <c r="N1921" s="9"/>
      <c r="O1921" s="9"/>
    </row>
    <row r="1922" spans="7:15" x14ac:dyDescent="0.2">
      <c r="G1922" s="11"/>
      <c r="H1922" s="12"/>
      <c r="I1922" s="12"/>
      <c r="J1922" s="17"/>
      <c r="K1922" s="17"/>
      <c r="L1922" s="11"/>
      <c r="M1922" s="9"/>
      <c r="N1922" s="9"/>
      <c r="O1922" s="9"/>
    </row>
    <row r="1923" spans="7:15" x14ac:dyDescent="0.2">
      <c r="G1923" s="11"/>
      <c r="H1923" s="12"/>
      <c r="I1923" s="12"/>
      <c r="J1923" s="17"/>
      <c r="K1923" s="17"/>
      <c r="L1923" s="11"/>
      <c r="M1923" s="9"/>
      <c r="N1923" s="9"/>
      <c r="O1923" s="9"/>
    </row>
    <row r="1924" spans="7:15" x14ac:dyDescent="0.2">
      <c r="G1924" s="11"/>
      <c r="H1924" s="12"/>
      <c r="I1924" s="12"/>
      <c r="J1924" s="17"/>
      <c r="K1924" s="17"/>
      <c r="L1924" s="11"/>
      <c r="M1924" s="9"/>
      <c r="N1924" s="9"/>
      <c r="O1924" s="9"/>
    </row>
    <row r="1925" spans="7:15" x14ac:dyDescent="0.2">
      <c r="G1925" s="11"/>
      <c r="H1925" s="12"/>
      <c r="I1925" s="12"/>
      <c r="J1925" s="17"/>
      <c r="K1925" s="17"/>
      <c r="L1925" s="11"/>
      <c r="M1925" s="9"/>
      <c r="N1925" s="9"/>
      <c r="O1925" s="9"/>
    </row>
    <row r="1926" spans="7:15" x14ac:dyDescent="0.2">
      <c r="G1926" s="11"/>
      <c r="H1926" s="12"/>
      <c r="I1926" s="12"/>
      <c r="J1926" s="17"/>
      <c r="K1926" s="17"/>
      <c r="L1926" s="11"/>
      <c r="M1926" s="9"/>
      <c r="N1926" s="9"/>
      <c r="O1926" s="9"/>
    </row>
    <row r="1927" spans="7:15" x14ac:dyDescent="0.2">
      <c r="G1927" s="11"/>
      <c r="H1927" s="12"/>
      <c r="I1927" s="12"/>
      <c r="J1927" s="17"/>
      <c r="K1927" s="17"/>
      <c r="L1927" s="11"/>
      <c r="M1927" s="9"/>
      <c r="N1927" s="9"/>
      <c r="O1927" s="9"/>
    </row>
    <row r="1928" spans="7:15" x14ac:dyDescent="0.2">
      <c r="G1928" s="11"/>
      <c r="H1928" s="12"/>
      <c r="I1928" s="12"/>
      <c r="J1928" s="17"/>
      <c r="K1928" s="17"/>
      <c r="L1928" s="11"/>
      <c r="M1928" s="9"/>
      <c r="N1928" s="9"/>
      <c r="O1928" s="9"/>
    </row>
    <row r="1929" spans="7:15" x14ac:dyDescent="0.2">
      <c r="G1929" s="11"/>
      <c r="H1929" s="12"/>
      <c r="I1929" s="12"/>
      <c r="J1929" s="17"/>
      <c r="K1929" s="17"/>
      <c r="L1929" s="11"/>
      <c r="M1929" s="9"/>
      <c r="N1929" s="9"/>
      <c r="O1929" s="9"/>
    </row>
    <row r="1930" spans="7:15" x14ac:dyDescent="0.2">
      <c r="G1930" s="11"/>
      <c r="H1930" s="12"/>
      <c r="I1930" s="12"/>
      <c r="J1930" s="17"/>
      <c r="K1930" s="17"/>
      <c r="L1930" s="11"/>
      <c r="M1930" s="9"/>
      <c r="N1930" s="9"/>
      <c r="O1930" s="9"/>
    </row>
    <row r="1931" spans="7:15" x14ac:dyDescent="0.2">
      <c r="G1931" s="11"/>
      <c r="H1931" s="12"/>
      <c r="I1931" s="12"/>
      <c r="J1931" s="17"/>
      <c r="K1931" s="17"/>
      <c r="L1931" s="11"/>
      <c r="M1931" s="9"/>
      <c r="N1931" s="9"/>
      <c r="O1931" s="9"/>
    </row>
    <row r="1932" spans="7:15" x14ac:dyDescent="0.2">
      <c r="G1932" s="11"/>
      <c r="H1932" s="12"/>
      <c r="I1932" s="12"/>
      <c r="J1932" s="17"/>
      <c r="K1932" s="17"/>
      <c r="L1932" s="11"/>
      <c r="M1932" s="9"/>
      <c r="N1932" s="9"/>
      <c r="O1932" s="9"/>
    </row>
    <row r="1933" spans="7:15" x14ac:dyDescent="0.2">
      <c r="G1933" s="11"/>
      <c r="H1933" s="12"/>
      <c r="I1933" s="12"/>
      <c r="J1933" s="17"/>
      <c r="K1933" s="17"/>
      <c r="L1933" s="11"/>
      <c r="M1933" s="9"/>
      <c r="N1933" s="9"/>
      <c r="O1933" s="9"/>
    </row>
    <row r="1934" spans="7:15" x14ac:dyDescent="0.2">
      <c r="G1934" s="11"/>
      <c r="H1934" s="12"/>
      <c r="I1934" s="12"/>
      <c r="J1934" s="17"/>
      <c r="K1934" s="17"/>
      <c r="L1934" s="11"/>
      <c r="M1934" s="9"/>
      <c r="N1934" s="9"/>
      <c r="O1934" s="9"/>
    </row>
    <row r="1935" spans="7:15" x14ac:dyDescent="0.2">
      <c r="G1935" s="11"/>
      <c r="H1935" s="12"/>
      <c r="I1935" s="12"/>
      <c r="J1935" s="17"/>
      <c r="K1935" s="17"/>
      <c r="L1935" s="11"/>
      <c r="M1935" s="9"/>
      <c r="N1935" s="9"/>
      <c r="O1935" s="9"/>
    </row>
    <row r="1936" spans="7:15" x14ac:dyDescent="0.2">
      <c r="G1936" s="11"/>
      <c r="H1936" s="12"/>
      <c r="I1936" s="12"/>
      <c r="J1936" s="17"/>
      <c r="K1936" s="17"/>
      <c r="L1936" s="11"/>
      <c r="M1936" s="9"/>
      <c r="N1936" s="9"/>
      <c r="O1936" s="9"/>
    </row>
    <row r="1937" spans="7:15" x14ac:dyDescent="0.2">
      <c r="G1937" s="11"/>
      <c r="H1937" s="12"/>
      <c r="I1937" s="12"/>
      <c r="J1937" s="17"/>
      <c r="K1937" s="17"/>
      <c r="L1937" s="11"/>
      <c r="M1937" s="9"/>
      <c r="N1937" s="9"/>
      <c r="O1937" s="9"/>
    </row>
    <row r="1938" spans="7:15" x14ac:dyDescent="0.2">
      <c r="G1938" s="11"/>
      <c r="H1938" s="12"/>
      <c r="I1938" s="12"/>
      <c r="J1938" s="17"/>
      <c r="K1938" s="17"/>
      <c r="L1938" s="11"/>
      <c r="M1938" s="9"/>
      <c r="N1938" s="9"/>
      <c r="O1938" s="9"/>
    </row>
    <row r="1939" spans="7:15" x14ac:dyDescent="0.2">
      <c r="G1939" s="11"/>
      <c r="H1939" s="12"/>
      <c r="I1939" s="12"/>
      <c r="J1939" s="17"/>
      <c r="K1939" s="17"/>
      <c r="L1939" s="11"/>
      <c r="M1939" s="9"/>
      <c r="N1939" s="9"/>
      <c r="O1939" s="9"/>
    </row>
    <row r="1940" spans="7:15" x14ac:dyDescent="0.2">
      <c r="G1940" s="11"/>
      <c r="H1940" s="12"/>
      <c r="I1940" s="12"/>
      <c r="J1940" s="17"/>
      <c r="K1940" s="17"/>
      <c r="L1940" s="11"/>
      <c r="M1940" s="9"/>
      <c r="N1940" s="9"/>
      <c r="O1940" s="9"/>
    </row>
    <row r="1941" spans="7:15" x14ac:dyDescent="0.2">
      <c r="G1941" s="11"/>
      <c r="H1941" s="12"/>
      <c r="I1941" s="12"/>
      <c r="J1941" s="17"/>
      <c r="K1941" s="17"/>
      <c r="L1941" s="11"/>
      <c r="M1941" s="9"/>
      <c r="N1941" s="9"/>
      <c r="O1941" s="9"/>
    </row>
    <row r="1942" spans="7:15" x14ac:dyDescent="0.2">
      <c r="G1942" s="11"/>
      <c r="H1942" s="12"/>
      <c r="I1942" s="12"/>
      <c r="J1942" s="17"/>
      <c r="K1942" s="17"/>
      <c r="L1942" s="11"/>
      <c r="M1942" s="9"/>
      <c r="N1942" s="9"/>
      <c r="O1942" s="9"/>
    </row>
    <row r="1943" spans="7:15" x14ac:dyDescent="0.2">
      <c r="G1943" s="11"/>
      <c r="H1943" s="12"/>
      <c r="I1943" s="12"/>
      <c r="J1943" s="17"/>
      <c r="K1943" s="17"/>
      <c r="L1943" s="11"/>
      <c r="M1943" s="9"/>
      <c r="N1943" s="9"/>
      <c r="O1943" s="9"/>
    </row>
    <row r="1944" spans="7:15" x14ac:dyDescent="0.2">
      <c r="G1944" s="11"/>
      <c r="H1944" s="12"/>
      <c r="I1944" s="12"/>
      <c r="J1944" s="17"/>
      <c r="K1944" s="17"/>
      <c r="L1944" s="11"/>
      <c r="M1944" s="9"/>
      <c r="N1944" s="9"/>
      <c r="O1944" s="9"/>
    </row>
    <row r="1945" spans="7:15" x14ac:dyDescent="0.2">
      <c r="G1945" s="11"/>
      <c r="H1945" s="12"/>
      <c r="I1945" s="12"/>
      <c r="J1945" s="17"/>
      <c r="K1945" s="17"/>
      <c r="L1945" s="11"/>
      <c r="M1945" s="9"/>
      <c r="N1945" s="9"/>
      <c r="O1945" s="9"/>
    </row>
    <row r="1946" spans="7:15" x14ac:dyDescent="0.2">
      <c r="G1946" s="11"/>
      <c r="H1946" s="12"/>
      <c r="I1946" s="12"/>
      <c r="J1946" s="17"/>
      <c r="K1946" s="17"/>
      <c r="L1946" s="11"/>
      <c r="M1946" s="9"/>
      <c r="N1946" s="9"/>
      <c r="O1946" s="9"/>
    </row>
    <row r="1947" spans="7:15" x14ac:dyDescent="0.2">
      <c r="G1947" s="11"/>
      <c r="H1947" s="12"/>
      <c r="I1947" s="12"/>
      <c r="J1947" s="17"/>
      <c r="K1947" s="17"/>
      <c r="L1947" s="11"/>
      <c r="M1947" s="9"/>
      <c r="N1947" s="9"/>
      <c r="O1947" s="9"/>
    </row>
    <row r="1948" spans="7:15" x14ac:dyDescent="0.2">
      <c r="G1948" s="11"/>
      <c r="H1948" s="12"/>
      <c r="I1948" s="12"/>
      <c r="J1948" s="17"/>
      <c r="K1948" s="17"/>
      <c r="L1948" s="11"/>
      <c r="M1948" s="9"/>
      <c r="N1948" s="9"/>
      <c r="O1948" s="9"/>
    </row>
    <row r="1949" spans="7:15" x14ac:dyDescent="0.2">
      <c r="G1949" s="11"/>
      <c r="H1949" s="12"/>
      <c r="I1949" s="12"/>
      <c r="J1949" s="17"/>
      <c r="K1949" s="17"/>
      <c r="L1949" s="11"/>
      <c r="M1949" s="9"/>
      <c r="N1949" s="9"/>
      <c r="O1949" s="9"/>
    </row>
    <row r="1950" spans="7:15" x14ac:dyDescent="0.2">
      <c r="G1950" s="11"/>
      <c r="H1950" s="12"/>
      <c r="I1950" s="12"/>
      <c r="J1950" s="17"/>
      <c r="K1950" s="17"/>
      <c r="L1950" s="11"/>
      <c r="M1950" s="9"/>
      <c r="N1950" s="9"/>
      <c r="O1950" s="9"/>
    </row>
    <row r="1951" spans="7:15" x14ac:dyDescent="0.2">
      <c r="G1951" s="11"/>
      <c r="H1951" s="12"/>
      <c r="I1951" s="12"/>
      <c r="J1951" s="17"/>
      <c r="K1951" s="17"/>
      <c r="L1951" s="11"/>
      <c r="M1951" s="9"/>
      <c r="N1951" s="9"/>
      <c r="O1951" s="9"/>
    </row>
    <row r="1952" spans="7:15" x14ac:dyDescent="0.2">
      <c r="G1952" s="11"/>
      <c r="H1952" s="12"/>
      <c r="I1952" s="12"/>
      <c r="J1952" s="17"/>
      <c r="K1952" s="17"/>
      <c r="L1952" s="11"/>
      <c r="M1952" s="9"/>
      <c r="N1952" s="9"/>
      <c r="O1952" s="9"/>
    </row>
    <row r="1953" spans="7:15" x14ac:dyDescent="0.2">
      <c r="G1953" s="11"/>
      <c r="H1953" s="12"/>
      <c r="I1953" s="12"/>
      <c r="J1953" s="17"/>
      <c r="K1953" s="17"/>
      <c r="L1953" s="11"/>
      <c r="M1953" s="9"/>
      <c r="N1953" s="9"/>
      <c r="O1953" s="9"/>
    </row>
    <row r="1954" spans="7:15" x14ac:dyDescent="0.2">
      <c r="G1954" s="11"/>
      <c r="H1954" s="12"/>
      <c r="I1954" s="12"/>
      <c r="J1954" s="17"/>
      <c r="K1954" s="17"/>
      <c r="L1954" s="11"/>
      <c r="M1954" s="9"/>
      <c r="N1954" s="9"/>
      <c r="O1954" s="9"/>
    </row>
    <row r="1955" spans="7:15" x14ac:dyDescent="0.2">
      <c r="G1955" s="11"/>
      <c r="H1955" s="12"/>
      <c r="I1955" s="12"/>
      <c r="J1955" s="17"/>
      <c r="K1955" s="17"/>
      <c r="L1955" s="11"/>
      <c r="M1955" s="9"/>
      <c r="N1955" s="9"/>
      <c r="O1955" s="9"/>
    </row>
    <row r="1956" spans="7:15" x14ac:dyDescent="0.2">
      <c r="G1956" s="11"/>
      <c r="H1956" s="12"/>
      <c r="I1956" s="12"/>
      <c r="J1956" s="17"/>
      <c r="K1956" s="17"/>
      <c r="L1956" s="11"/>
      <c r="M1956" s="9"/>
      <c r="N1956" s="9"/>
      <c r="O1956" s="9"/>
    </row>
    <row r="1957" spans="7:15" x14ac:dyDescent="0.2">
      <c r="G1957" s="11"/>
      <c r="H1957" s="12"/>
      <c r="I1957" s="12"/>
      <c r="J1957" s="17"/>
      <c r="K1957" s="17"/>
      <c r="L1957" s="11"/>
      <c r="M1957" s="9"/>
      <c r="N1957" s="9"/>
      <c r="O1957" s="9"/>
    </row>
    <row r="1958" spans="7:15" x14ac:dyDescent="0.2">
      <c r="G1958" s="11"/>
      <c r="H1958" s="12"/>
      <c r="I1958" s="12"/>
      <c r="J1958" s="17"/>
      <c r="K1958" s="17"/>
      <c r="L1958" s="11"/>
      <c r="M1958" s="9"/>
      <c r="N1958" s="9"/>
      <c r="O1958" s="9"/>
    </row>
    <row r="1959" spans="7:15" x14ac:dyDescent="0.2">
      <c r="G1959" s="11"/>
      <c r="H1959" s="12"/>
      <c r="I1959" s="12"/>
      <c r="J1959" s="17"/>
      <c r="K1959" s="17"/>
      <c r="L1959" s="11"/>
      <c r="M1959" s="9"/>
      <c r="N1959" s="9"/>
      <c r="O1959" s="9"/>
    </row>
    <row r="1960" spans="7:15" x14ac:dyDescent="0.2">
      <c r="G1960" s="11"/>
      <c r="H1960" s="12"/>
      <c r="I1960" s="12"/>
      <c r="J1960" s="17"/>
      <c r="K1960" s="17"/>
      <c r="L1960" s="11"/>
      <c r="M1960" s="9"/>
      <c r="N1960" s="9"/>
      <c r="O1960" s="9"/>
    </row>
    <row r="1961" spans="7:15" x14ac:dyDescent="0.2">
      <c r="G1961" s="11"/>
      <c r="H1961" s="12"/>
      <c r="I1961" s="12"/>
      <c r="J1961" s="17"/>
      <c r="K1961" s="17"/>
      <c r="L1961" s="11"/>
      <c r="M1961" s="9"/>
      <c r="N1961" s="9"/>
      <c r="O1961" s="9"/>
    </row>
    <row r="1962" spans="7:15" x14ac:dyDescent="0.2">
      <c r="G1962" s="11"/>
      <c r="H1962" s="12"/>
      <c r="I1962" s="12"/>
      <c r="J1962" s="17"/>
      <c r="K1962" s="17"/>
      <c r="L1962" s="11"/>
      <c r="M1962" s="9"/>
      <c r="N1962" s="9"/>
      <c r="O1962" s="9"/>
    </row>
    <row r="1963" spans="7:15" x14ac:dyDescent="0.2">
      <c r="G1963" s="11"/>
      <c r="H1963" s="12"/>
      <c r="I1963" s="12"/>
      <c r="J1963" s="17"/>
      <c r="K1963" s="17"/>
      <c r="L1963" s="11"/>
      <c r="M1963" s="9"/>
      <c r="N1963" s="9"/>
      <c r="O1963" s="9"/>
    </row>
    <row r="1964" spans="7:15" x14ac:dyDescent="0.2">
      <c r="G1964" s="11"/>
      <c r="H1964" s="12"/>
      <c r="I1964" s="12"/>
      <c r="J1964" s="17"/>
      <c r="K1964" s="17"/>
      <c r="L1964" s="11"/>
      <c r="M1964" s="9"/>
      <c r="N1964" s="9"/>
      <c r="O1964" s="9"/>
    </row>
    <row r="1965" spans="7:15" x14ac:dyDescent="0.2">
      <c r="G1965" s="11"/>
      <c r="H1965" s="12"/>
      <c r="I1965" s="12"/>
      <c r="J1965" s="17"/>
      <c r="K1965" s="17"/>
      <c r="L1965" s="11"/>
      <c r="M1965" s="9"/>
      <c r="N1965" s="9"/>
      <c r="O1965" s="9"/>
    </row>
    <row r="1966" spans="7:15" x14ac:dyDescent="0.2">
      <c r="G1966" s="11"/>
      <c r="H1966" s="12"/>
      <c r="I1966" s="12"/>
      <c r="J1966" s="17"/>
      <c r="K1966" s="17"/>
      <c r="L1966" s="11"/>
      <c r="M1966" s="9"/>
      <c r="N1966" s="9"/>
      <c r="O1966" s="9"/>
    </row>
    <row r="1967" spans="7:15" x14ac:dyDescent="0.2">
      <c r="G1967" s="11"/>
      <c r="H1967" s="12"/>
      <c r="I1967" s="12"/>
      <c r="J1967" s="17"/>
      <c r="K1967" s="17"/>
      <c r="L1967" s="11"/>
      <c r="M1967" s="9"/>
      <c r="N1967" s="9"/>
      <c r="O1967" s="9"/>
    </row>
    <row r="1968" spans="7:15" x14ac:dyDescent="0.2">
      <c r="G1968" s="11"/>
      <c r="H1968" s="12"/>
      <c r="I1968" s="12"/>
      <c r="J1968" s="17"/>
      <c r="K1968" s="17"/>
      <c r="L1968" s="11"/>
      <c r="M1968" s="9"/>
      <c r="N1968" s="9"/>
      <c r="O1968" s="9"/>
    </row>
    <row r="1969" spans="7:15" x14ac:dyDescent="0.2">
      <c r="G1969" s="11"/>
      <c r="H1969" s="12"/>
      <c r="I1969" s="12"/>
      <c r="J1969" s="17"/>
      <c r="K1969" s="17"/>
      <c r="L1969" s="11"/>
      <c r="M1969" s="9"/>
      <c r="N1969" s="9"/>
      <c r="O1969" s="9"/>
    </row>
    <row r="1970" spans="7:15" x14ac:dyDescent="0.2">
      <c r="G1970" s="11"/>
      <c r="H1970" s="12"/>
      <c r="I1970" s="12"/>
      <c r="J1970" s="17"/>
      <c r="K1970" s="17"/>
      <c r="L1970" s="11"/>
      <c r="M1970" s="9"/>
      <c r="N1970" s="9"/>
      <c r="O1970" s="9"/>
    </row>
    <row r="1971" spans="7:15" x14ac:dyDescent="0.2">
      <c r="G1971" s="11"/>
      <c r="H1971" s="12"/>
      <c r="I1971" s="12"/>
      <c r="J1971" s="17"/>
      <c r="K1971" s="17"/>
      <c r="L1971" s="11"/>
      <c r="M1971" s="9"/>
      <c r="N1971" s="9"/>
      <c r="O1971" s="9"/>
    </row>
    <row r="1972" spans="7:15" x14ac:dyDescent="0.2">
      <c r="G1972" s="11"/>
      <c r="H1972" s="12"/>
      <c r="I1972" s="12"/>
      <c r="J1972" s="17"/>
      <c r="K1972" s="17"/>
      <c r="L1972" s="11"/>
      <c r="M1972" s="9"/>
      <c r="N1972" s="9"/>
      <c r="O1972" s="9"/>
    </row>
    <row r="1973" spans="7:15" x14ac:dyDescent="0.2">
      <c r="G1973" s="11"/>
      <c r="H1973" s="12"/>
      <c r="I1973" s="12"/>
      <c r="J1973" s="17"/>
      <c r="K1973" s="17"/>
      <c r="L1973" s="11"/>
      <c r="M1973" s="9"/>
      <c r="N1973" s="9"/>
      <c r="O1973" s="9"/>
    </row>
    <row r="1974" spans="7:15" x14ac:dyDescent="0.2">
      <c r="G1974" s="11"/>
      <c r="H1974" s="12"/>
      <c r="I1974" s="12"/>
      <c r="J1974" s="17"/>
      <c r="K1974" s="17"/>
      <c r="L1974" s="11"/>
      <c r="M1974" s="9"/>
      <c r="N1974" s="9"/>
      <c r="O1974" s="9"/>
    </row>
    <row r="1975" spans="7:15" x14ac:dyDescent="0.2">
      <c r="G1975" s="11"/>
      <c r="H1975" s="12"/>
      <c r="I1975" s="12"/>
      <c r="J1975" s="17"/>
      <c r="K1975" s="17"/>
      <c r="L1975" s="11"/>
      <c r="M1975" s="9"/>
      <c r="N1975" s="9"/>
      <c r="O1975" s="9"/>
    </row>
    <row r="1976" spans="7:15" x14ac:dyDescent="0.2">
      <c r="G1976" s="11"/>
      <c r="H1976" s="12"/>
      <c r="I1976" s="12"/>
      <c r="J1976" s="17"/>
      <c r="K1976" s="17"/>
      <c r="L1976" s="11"/>
      <c r="M1976" s="9"/>
      <c r="N1976" s="9"/>
      <c r="O1976" s="9"/>
    </row>
    <row r="1977" spans="7:15" x14ac:dyDescent="0.2">
      <c r="G1977" s="11"/>
      <c r="H1977" s="12"/>
      <c r="I1977" s="12"/>
      <c r="J1977" s="17"/>
      <c r="K1977" s="17"/>
      <c r="L1977" s="11"/>
      <c r="M1977" s="9"/>
      <c r="N1977" s="9"/>
      <c r="O1977" s="9"/>
    </row>
    <row r="1978" spans="7:15" x14ac:dyDescent="0.2">
      <c r="G1978" s="11"/>
      <c r="H1978" s="12"/>
      <c r="I1978" s="12"/>
      <c r="J1978" s="17"/>
      <c r="K1978" s="17"/>
      <c r="L1978" s="11"/>
      <c r="M1978" s="9"/>
      <c r="N1978" s="9"/>
      <c r="O1978" s="9"/>
    </row>
    <row r="1979" spans="7:15" x14ac:dyDescent="0.2">
      <c r="G1979" s="11"/>
      <c r="H1979" s="12"/>
      <c r="I1979" s="12"/>
      <c r="J1979" s="17"/>
      <c r="K1979" s="17"/>
      <c r="L1979" s="11"/>
      <c r="M1979" s="9"/>
      <c r="N1979" s="9"/>
      <c r="O1979" s="9"/>
    </row>
    <row r="1980" spans="7:15" x14ac:dyDescent="0.2">
      <c r="G1980" s="11"/>
      <c r="H1980" s="12"/>
      <c r="I1980" s="12"/>
      <c r="J1980" s="17"/>
      <c r="K1980" s="17"/>
      <c r="L1980" s="11"/>
      <c r="M1980" s="9"/>
      <c r="N1980" s="9"/>
      <c r="O1980" s="9"/>
    </row>
    <row r="1981" spans="7:15" x14ac:dyDescent="0.2">
      <c r="G1981" s="11"/>
      <c r="H1981" s="12"/>
      <c r="I1981" s="12"/>
      <c r="J1981" s="17"/>
      <c r="K1981" s="17"/>
      <c r="L1981" s="11"/>
      <c r="M1981" s="9"/>
      <c r="N1981" s="9"/>
      <c r="O1981" s="9"/>
    </row>
    <row r="1982" spans="7:15" x14ac:dyDescent="0.2">
      <c r="G1982" s="11"/>
      <c r="H1982" s="12"/>
      <c r="I1982" s="12"/>
      <c r="J1982" s="17"/>
      <c r="K1982" s="17"/>
      <c r="L1982" s="11"/>
      <c r="M1982" s="9"/>
      <c r="N1982" s="9"/>
      <c r="O1982" s="9"/>
    </row>
    <row r="1983" spans="7:15" x14ac:dyDescent="0.2">
      <c r="G1983" s="11"/>
      <c r="H1983" s="12"/>
      <c r="I1983" s="12"/>
      <c r="J1983" s="17"/>
      <c r="K1983" s="17"/>
      <c r="L1983" s="11"/>
      <c r="M1983" s="9"/>
      <c r="N1983" s="9"/>
      <c r="O1983" s="9"/>
    </row>
    <row r="1984" spans="7:15" x14ac:dyDescent="0.2">
      <c r="G1984" s="11"/>
      <c r="H1984" s="12"/>
      <c r="I1984" s="12"/>
      <c r="J1984" s="17"/>
      <c r="K1984" s="17"/>
      <c r="L1984" s="11"/>
      <c r="M1984" s="9"/>
      <c r="N1984" s="9"/>
      <c r="O1984" s="9"/>
    </row>
    <row r="1985" spans="7:15" x14ac:dyDescent="0.2">
      <c r="G1985" s="11"/>
      <c r="H1985" s="12"/>
      <c r="I1985" s="12"/>
      <c r="J1985" s="17"/>
      <c r="K1985" s="17"/>
      <c r="L1985" s="11"/>
      <c r="M1985" s="9"/>
      <c r="N1985" s="9"/>
      <c r="O1985" s="9"/>
    </row>
    <row r="1986" spans="7:15" x14ac:dyDescent="0.2">
      <c r="G1986" s="11"/>
      <c r="H1986" s="12"/>
      <c r="I1986" s="12"/>
      <c r="J1986" s="17"/>
      <c r="K1986" s="17"/>
      <c r="L1986" s="11"/>
      <c r="M1986" s="9"/>
      <c r="N1986" s="9"/>
      <c r="O1986" s="9"/>
    </row>
    <row r="1987" spans="7:15" x14ac:dyDescent="0.2">
      <c r="G1987" s="11"/>
      <c r="H1987" s="12"/>
      <c r="I1987" s="12"/>
      <c r="J1987" s="17"/>
      <c r="K1987" s="17"/>
      <c r="L1987" s="11"/>
      <c r="M1987" s="9"/>
      <c r="N1987" s="9"/>
      <c r="O1987" s="9"/>
    </row>
    <row r="1988" spans="7:15" x14ac:dyDescent="0.2">
      <c r="G1988" s="11"/>
      <c r="H1988" s="12"/>
      <c r="I1988" s="12"/>
      <c r="J1988" s="17"/>
      <c r="K1988" s="17"/>
      <c r="L1988" s="11"/>
      <c r="M1988" s="9"/>
      <c r="N1988" s="9"/>
      <c r="O1988" s="9"/>
    </row>
    <row r="1989" spans="7:15" x14ac:dyDescent="0.2">
      <c r="G1989" s="11"/>
      <c r="H1989" s="12"/>
      <c r="I1989" s="12"/>
      <c r="J1989" s="17"/>
      <c r="K1989" s="17"/>
      <c r="L1989" s="11"/>
      <c r="M1989" s="9"/>
      <c r="N1989" s="9"/>
      <c r="O1989" s="9"/>
    </row>
    <row r="1990" spans="7:15" x14ac:dyDescent="0.2">
      <c r="G1990" s="11"/>
      <c r="H1990" s="12"/>
      <c r="I1990" s="12"/>
      <c r="J1990" s="17"/>
      <c r="K1990" s="17"/>
      <c r="L1990" s="11"/>
      <c r="M1990" s="9"/>
      <c r="N1990" s="9"/>
      <c r="O1990" s="9"/>
    </row>
    <row r="1991" spans="7:15" x14ac:dyDescent="0.2">
      <c r="G1991" s="11"/>
      <c r="H1991" s="12"/>
      <c r="I1991" s="12"/>
      <c r="J1991" s="17"/>
      <c r="K1991" s="17"/>
      <c r="L1991" s="11"/>
      <c r="M1991" s="9"/>
      <c r="N1991" s="9"/>
      <c r="O1991" s="9"/>
    </row>
    <row r="1992" spans="7:15" x14ac:dyDescent="0.2">
      <c r="G1992" s="11"/>
      <c r="H1992" s="12"/>
      <c r="I1992" s="12"/>
      <c r="J1992" s="17"/>
      <c r="K1992" s="17"/>
      <c r="L1992" s="11"/>
      <c r="M1992" s="9"/>
      <c r="N1992" s="9"/>
      <c r="O1992" s="9"/>
    </row>
    <row r="1993" spans="7:15" x14ac:dyDescent="0.2">
      <c r="G1993" s="11"/>
      <c r="H1993" s="12"/>
      <c r="I1993" s="12"/>
      <c r="J1993" s="17"/>
      <c r="K1993" s="17"/>
      <c r="L1993" s="11"/>
      <c r="M1993" s="9"/>
      <c r="N1993" s="9"/>
      <c r="O1993" s="9"/>
    </row>
    <row r="1994" spans="7:15" x14ac:dyDescent="0.2">
      <c r="G1994" s="11"/>
      <c r="H1994" s="12"/>
      <c r="I1994" s="12"/>
      <c r="J1994" s="17"/>
      <c r="K1994" s="17"/>
      <c r="L1994" s="11"/>
      <c r="M1994" s="9"/>
      <c r="N1994" s="9"/>
      <c r="O1994" s="9"/>
    </row>
    <row r="1995" spans="7:15" x14ac:dyDescent="0.2">
      <c r="G1995" s="11"/>
      <c r="H1995" s="12"/>
      <c r="I1995" s="12"/>
      <c r="J1995" s="17"/>
      <c r="K1995" s="17"/>
      <c r="L1995" s="11"/>
      <c r="M1995" s="9"/>
      <c r="N1995" s="9"/>
      <c r="O1995" s="9"/>
    </row>
    <row r="1996" spans="7:15" x14ac:dyDescent="0.2">
      <c r="G1996" s="11"/>
      <c r="H1996" s="12"/>
      <c r="I1996" s="12"/>
      <c r="J1996" s="17"/>
      <c r="K1996" s="17"/>
      <c r="L1996" s="11"/>
      <c r="M1996" s="9"/>
      <c r="N1996" s="9"/>
      <c r="O1996" s="9"/>
    </row>
    <row r="1997" spans="7:15" x14ac:dyDescent="0.2">
      <c r="G1997" s="11"/>
      <c r="H1997" s="12"/>
      <c r="I1997" s="12"/>
      <c r="J1997" s="17"/>
      <c r="K1997" s="17"/>
      <c r="L1997" s="11"/>
      <c r="M1997" s="9"/>
      <c r="N1997" s="9"/>
      <c r="O1997" s="9"/>
    </row>
    <row r="1998" spans="7:15" x14ac:dyDescent="0.2">
      <c r="G1998" s="11"/>
      <c r="H1998" s="12"/>
      <c r="I1998" s="12"/>
      <c r="J1998" s="17"/>
      <c r="K1998" s="17"/>
      <c r="L1998" s="11"/>
      <c r="M1998" s="9"/>
      <c r="N1998" s="9"/>
      <c r="O1998" s="9"/>
    </row>
    <row r="1999" spans="7:15" x14ac:dyDescent="0.2">
      <c r="G1999" s="11"/>
      <c r="H1999" s="12"/>
      <c r="I1999" s="12"/>
      <c r="J1999" s="17"/>
      <c r="K1999" s="17"/>
      <c r="L1999" s="11"/>
      <c r="M1999" s="9"/>
      <c r="N1999" s="9"/>
      <c r="O1999" s="9"/>
    </row>
    <row r="2000" spans="7:15" x14ac:dyDescent="0.2">
      <c r="G2000" s="11"/>
      <c r="H2000" s="12"/>
      <c r="I2000" s="12"/>
      <c r="J2000" s="17"/>
      <c r="K2000" s="17"/>
      <c r="L2000" s="11"/>
      <c r="M2000" s="9"/>
      <c r="N2000" s="9"/>
      <c r="O2000" s="9"/>
    </row>
    <row r="2001" spans="7:15" x14ac:dyDescent="0.2">
      <c r="G2001" s="11"/>
      <c r="H2001" s="12"/>
      <c r="I2001" s="12"/>
      <c r="J2001" s="17"/>
      <c r="K2001" s="17"/>
      <c r="L2001" s="11"/>
      <c r="M2001" s="9"/>
      <c r="N2001" s="9"/>
      <c r="O2001" s="9"/>
    </row>
    <row r="2002" spans="7:15" x14ac:dyDescent="0.2">
      <c r="G2002" s="11"/>
      <c r="H2002" s="12"/>
      <c r="I2002" s="12"/>
      <c r="J2002" s="17"/>
      <c r="K2002" s="17"/>
      <c r="L2002" s="11"/>
      <c r="M2002" s="9"/>
      <c r="N2002" s="9"/>
      <c r="O2002" s="9"/>
    </row>
    <row r="2003" spans="7:15" x14ac:dyDescent="0.2">
      <c r="G2003" s="11"/>
      <c r="H2003" s="12"/>
      <c r="I2003" s="12"/>
      <c r="J2003" s="17"/>
      <c r="K2003" s="17"/>
      <c r="L2003" s="11"/>
      <c r="M2003" s="9"/>
      <c r="N2003" s="9"/>
      <c r="O2003" s="9"/>
    </row>
    <row r="2004" spans="7:15" x14ac:dyDescent="0.2">
      <c r="G2004" s="11"/>
      <c r="H2004" s="12"/>
      <c r="I2004" s="12"/>
      <c r="J2004" s="17"/>
      <c r="K2004" s="17"/>
      <c r="L2004" s="11"/>
      <c r="M2004" s="9"/>
      <c r="N2004" s="9"/>
      <c r="O2004" s="9"/>
    </row>
    <row r="2005" spans="7:15" x14ac:dyDescent="0.2">
      <c r="G2005" s="11"/>
      <c r="H2005" s="12"/>
      <c r="I2005" s="12"/>
      <c r="J2005" s="17"/>
      <c r="K2005" s="17"/>
      <c r="L2005" s="11"/>
      <c r="M2005" s="9"/>
      <c r="N2005" s="9"/>
      <c r="O2005" s="9"/>
    </row>
    <row r="2006" spans="7:15" x14ac:dyDescent="0.2">
      <c r="G2006" s="11"/>
      <c r="H2006" s="12"/>
      <c r="I2006" s="12"/>
      <c r="J2006" s="17"/>
      <c r="K2006" s="17"/>
      <c r="L2006" s="11"/>
      <c r="M2006" s="9"/>
      <c r="N2006" s="9"/>
      <c r="O2006" s="9"/>
    </row>
    <row r="2007" spans="7:15" x14ac:dyDescent="0.2">
      <c r="G2007" s="11"/>
      <c r="H2007" s="12"/>
      <c r="I2007" s="12"/>
      <c r="J2007" s="17"/>
      <c r="K2007" s="17"/>
      <c r="L2007" s="11"/>
      <c r="M2007" s="9"/>
      <c r="N2007" s="9"/>
      <c r="O2007" s="9"/>
    </row>
    <row r="2008" spans="7:15" x14ac:dyDescent="0.2">
      <c r="G2008" s="11"/>
      <c r="H2008" s="12"/>
      <c r="I2008" s="12"/>
      <c r="J2008" s="17"/>
      <c r="K2008" s="17"/>
      <c r="L2008" s="11"/>
      <c r="M2008" s="9"/>
      <c r="N2008" s="9"/>
      <c r="O2008" s="9"/>
    </row>
    <row r="2009" spans="7:15" x14ac:dyDescent="0.2">
      <c r="G2009" s="11"/>
      <c r="H2009" s="12"/>
      <c r="I2009" s="12"/>
      <c r="J2009" s="17"/>
      <c r="K2009" s="17"/>
      <c r="L2009" s="11"/>
      <c r="M2009" s="9"/>
      <c r="N2009" s="9"/>
      <c r="O2009" s="9"/>
    </row>
    <row r="2010" spans="7:15" x14ac:dyDescent="0.2">
      <c r="G2010" s="11"/>
      <c r="H2010" s="12"/>
      <c r="I2010" s="12"/>
      <c r="J2010" s="17"/>
      <c r="K2010" s="17"/>
      <c r="L2010" s="11"/>
      <c r="M2010" s="9"/>
      <c r="N2010" s="9"/>
      <c r="O2010" s="9"/>
    </row>
    <row r="2011" spans="7:15" x14ac:dyDescent="0.2">
      <c r="G2011" s="11"/>
      <c r="H2011" s="12"/>
      <c r="I2011" s="12"/>
      <c r="J2011" s="17"/>
      <c r="K2011" s="17"/>
      <c r="L2011" s="11"/>
      <c r="M2011" s="9"/>
      <c r="N2011" s="9"/>
      <c r="O2011" s="9"/>
    </row>
    <row r="2012" spans="7:15" x14ac:dyDescent="0.2">
      <c r="G2012" s="11"/>
      <c r="H2012" s="12"/>
      <c r="I2012" s="12"/>
      <c r="J2012" s="17"/>
      <c r="K2012" s="17"/>
      <c r="L2012" s="11"/>
      <c r="M2012" s="9"/>
      <c r="N2012" s="9"/>
      <c r="O2012" s="9"/>
    </row>
    <row r="2013" spans="7:15" x14ac:dyDescent="0.2">
      <c r="G2013" s="11"/>
      <c r="H2013" s="12"/>
      <c r="I2013" s="12"/>
      <c r="J2013" s="17"/>
      <c r="K2013" s="17"/>
      <c r="L2013" s="11"/>
      <c r="M2013" s="9"/>
      <c r="N2013" s="9"/>
      <c r="O2013" s="9"/>
    </row>
    <row r="2014" spans="7:15" x14ac:dyDescent="0.2">
      <c r="G2014" s="11"/>
      <c r="H2014" s="12"/>
      <c r="I2014" s="12"/>
      <c r="J2014" s="17"/>
      <c r="K2014" s="17"/>
      <c r="L2014" s="11"/>
      <c r="M2014" s="9"/>
      <c r="N2014" s="9"/>
      <c r="O2014" s="9"/>
    </row>
    <row r="2015" spans="7:15" x14ac:dyDescent="0.2">
      <c r="G2015" s="11"/>
      <c r="H2015" s="12"/>
      <c r="I2015" s="12"/>
      <c r="J2015" s="17"/>
      <c r="K2015" s="17"/>
      <c r="L2015" s="11"/>
      <c r="M2015" s="9"/>
      <c r="N2015" s="9"/>
      <c r="O2015" s="9"/>
    </row>
    <row r="2016" spans="7:15" x14ac:dyDescent="0.2">
      <c r="G2016" s="11"/>
      <c r="H2016" s="12"/>
      <c r="I2016" s="12"/>
      <c r="J2016" s="17"/>
      <c r="K2016" s="17"/>
      <c r="L2016" s="11"/>
      <c r="M2016" s="9"/>
      <c r="N2016" s="9"/>
      <c r="O2016" s="9"/>
    </row>
    <row r="2017" spans="7:15" x14ac:dyDescent="0.2">
      <c r="G2017" s="11"/>
      <c r="H2017" s="12"/>
      <c r="I2017" s="12"/>
      <c r="J2017" s="17"/>
      <c r="K2017" s="17"/>
      <c r="L2017" s="11"/>
      <c r="M2017" s="9"/>
      <c r="N2017" s="9"/>
      <c r="O2017" s="9"/>
    </row>
    <row r="2018" spans="7:15" x14ac:dyDescent="0.2">
      <c r="G2018" s="11"/>
      <c r="H2018" s="12"/>
      <c r="I2018" s="12"/>
      <c r="J2018" s="17"/>
      <c r="K2018" s="17"/>
      <c r="L2018" s="11"/>
      <c r="M2018" s="9"/>
      <c r="N2018" s="9"/>
      <c r="O2018" s="9"/>
    </row>
    <row r="2019" spans="7:15" x14ac:dyDescent="0.2">
      <c r="G2019" s="11"/>
      <c r="H2019" s="12"/>
      <c r="I2019" s="12"/>
      <c r="J2019" s="17"/>
      <c r="K2019" s="17"/>
      <c r="L2019" s="11"/>
      <c r="M2019" s="9"/>
      <c r="N2019" s="9"/>
      <c r="O2019" s="9"/>
    </row>
    <row r="2020" spans="7:15" x14ac:dyDescent="0.2">
      <c r="G2020" s="11"/>
      <c r="H2020" s="12"/>
      <c r="I2020" s="12"/>
      <c r="J2020" s="17"/>
      <c r="K2020" s="17"/>
      <c r="L2020" s="11"/>
      <c r="M2020" s="9"/>
      <c r="N2020" s="9"/>
      <c r="O2020" s="9"/>
    </row>
    <row r="2021" spans="7:15" x14ac:dyDescent="0.2">
      <c r="G2021" s="11"/>
      <c r="H2021" s="12"/>
      <c r="I2021" s="12"/>
      <c r="J2021" s="17"/>
      <c r="K2021" s="17"/>
      <c r="L2021" s="11"/>
      <c r="M2021" s="9"/>
      <c r="N2021" s="9"/>
      <c r="O2021" s="9"/>
    </row>
    <row r="2022" spans="7:15" x14ac:dyDescent="0.2">
      <c r="G2022" s="11"/>
      <c r="H2022" s="12"/>
      <c r="I2022" s="12"/>
      <c r="J2022" s="17"/>
      <c r="K2022" s="17"/>
      <c r="L2022" s="11"/>
      <c r="M2022" s="9"/>
      <c r="N2022" s="9"/>
      <c r="O2022" s="9"/>
    </row>
    <row r="2023" spans="7:15" x14ac:dyDescent="0.2">
      <c r="G2023" s="11"/>
      <c r="H2023" s="12"/>
      <c r="I2023" s="12"/>
      <c r="J2023" s="17"/>
      <c r="K2023" s="17"/>
      <c r="L2023" s="11"/>
      <c r="M2023" s="9"/>
      <c r="N2023" s="9"/>
      <c r="O2023" s="9"/>
    </row>
    <row r="2024" spans="7:15" x14ac:dyDescent="0.2">
      <c r="G2024" s="11"/>
      <c r="H2024" s="12"/>
      <c r="I2024" s="12"/>
      <c r="J2024" s="17"/>
      <c r="K2024" s="17"/>
      <c r="L2024" s="11"/>
      <c r="M2024" s="9"/>
      <c r="N2024" s="9"/>
      <c r="O2024" s="9"/>
    </row>
    <row r="2025" spans="7:15" x14ac:dyDescent="0.2">
      <c r="G2025" s="11"/>
      <c r="H2025" s="12"/>
      <c r="I2025" s="12"/>
      <c r="J2025" s="17"/>
      <c r="K2025" s="17"/>
      <c r="L2025" s="11"/>
      <c r="M2025" s="9"/>
      <c r="N2025" s="9"/>
      <c r="O2025" s="9"/>
    </row>
    <row r="2026" spans="7:15" x14ac:dyDescent="0.2">
      <c r="G2026" s="11"/>
      <c r="H2026" s="12"/>
      <c r="I2026" s="12"/>
      <c r="J2026" s="17"/>
      <c r="K2026" s="17"/>
      <c r="L2026" s="11"/>
      <c r="M2026" s="9"/>
      <c r="N2026" s="9"/>
      <c r="O2026" s="9"/>
    </row>
    <row r="2027" spans="7:15" x14ac:dyDescent="0.2">
      <c r="G2027" s="11"/>
      <c r="H2027" s="12"/>
      <c r="I2027" s="12"/>
      <c r="J2027" s="17"/>
      <c r="K2027" s="17"/>
      <c r="L2027" s="11"/>
      <c r="M2027" s="9"/>
      <c r="N2027" s="9"/>
      <c r="O2027" s="9"/>
    </row>
    <row r="2028" spans="7:15" x14ac:dyDescent="0.2">
      <c r="G2028" s="11"/>
      <c r="H2028" s="12"/>
      <c r="I2028" s="12"/>
      <c r="J2028" s="17"/>
      <c r="K2028" s="17"/>
      <c r="L2028" s="11"/>
      <c r="M2028" s="9"/>
      <c r="N2028" s="9"/>
      <c r="O2028" s="9"/>
    </row>
    <row r="2029" spans="7:15" x14ac:dyDescent="0.2">
      <c r="G2029" s="11"/>
      <c r="H2029" s="12"/>
      <c r="I2029" s="12"/>
      <c r="J2029" s="17"/>
      <c r="K2029" s="17"/>
      <c r="L2029" s="11"/>
      <c r="M2029" s="9"/>
      <c r="N2029" s="9"/>
      <c r="O2029" s="9"/>
    </row>
    <row r="2030" spans="7:15" x14ac:dyDescent="0.2">
      <c r="G2030" s="11"/>
      <c r="H2030" s="12"/>
      <c r="I2030" s="12"/>
      <c r="J2030" s="17"/>
      <c r="K2030" s="17"/>
      <c r="L2030" s="11"/>
      <c r="M2030" s="9"/>
      <c r="N2030" s="9"/>
      <c r="O2030" s="9"/>
    </row>
    <row r="2031" spans="7:15" x14ac:dyDescent="0.2">
      <c r="G2031" s="11"/>
      <c r="H2031" s="12"/>
      <c r="I2031" s="12"/>
      <c r="J2031" s="17"/>
      <c r="K2031" s="17"/>
      <c r="L2031" s="11"/>
      <c r="M2031" s="9"/>
      <c r="N2031" s="9"/>
      <c r="O2031" s="9"/>
    </row>
    <row r="2032" spans="7:15" x14ac:dyDescent="0.2">
      <c r="G2032" s="11"/>
      <c r="H2032" s="12"/>
      <c r="I2032" s="12"/>
      <c r="J2032" s="17"/>
      <c r="K2032" s="17"/>
      <c r="L2032" s="11"/>
      <c r="M2032" s="9"/>
      <c r="N2032" s="9"/>
      <c r="O2032" s="9"/>
    </row>
    <row r="2033" spans="7:15" x14ac:dyDescent="0.2">
      <c r="G2033" s="11"/>
      <c r="H2033" s="12"/>
      <c r="I2033" s="12"/>
      <c r="J2033" s="17"/>
      <c r="K2033" s="17"/>
      <c r="L2033" s="11"/>
      <c r="M2033" s="9"/>
      <c r="N2033" s="9"/>
      <c r="O2033" s="9"/>
    </row>
    <row r="2034" spans="7:15" x14ac:dyDescent="0.2">
      <c r="G2034" s="11"/>
      <c r="H2034" s="12"/>
      <c r="I2034" s="12"/>
      <c r="J2034" s="17"/>
      <c r="K2034" s="17"/>
      <c r="L2034" s="11"/>
      <c r="M2034" s="9"/>
      <c r="N2034" s="9"/>
      <c r="O2034" s="9"/>
    </row>
    <row r="2035" spans="7:15" x14ac:dyDescent="0.2">
      <c r="G2035" s="11"/>
      <c r="H2035" s="12"/>
      <c r="I2035" s="12"/>
      <c r="J2035" s="17"/>
      <c r="K2035" s="17"/>
      <c r="L2035" s="11"/>
      <c r="M2035" s="9"/>
      <c r="N2035" s="9"/>
      <c r="O2035" s="9"/>
    </row>
    <row r="2036" spans="7:15" x14ac:dyDescent="0.2">
      <c r="G2036" s="11"/>
      <c r="H2036" s="12"/>
      <c r="I2036" s="12"/>
      <c r="J2036" s="17"/>
      <c r="K2036" s="17"/>
      <c r="L2036" s="11"/>
      <c r="M2036" s="9"/>
      <c r="N2036" s="9"/>
      <c r="O2036" s="9"/>
    </row>
    <row r="2037" spans="7:15" x14ac:dyDescent="0.2">
      <c r="G2037" s="11"/>
      <c r="H2037" s="12"/>
      <c r="I2037" s="12"/>
      <c r="J2037" s="17"/>
      <c r="K2037" s="17"/>
      <c r="L2037" s="11"/>
      <c r="M2037" s="9"/>
      <c r="N2037" s="9"/>
      <c r="O2037" s="9"/>
    </row>
    <row r="2038" spans="7:15" x14ac:dyDescent="0.2">
      <c r="G2038" s="11"/>
      <c r="H2038" s="12"/>
      <c r="I2038" s="12"/>
      <c r="J2038" s="17"/>
      <c r="K2038" s="17"/>
      <c r="L2038" s="11"/>
      <c r="M2038" s="9"/>
      <c r="N2038" s="9"/>
      <c r="O2038" s="9"/>
    </row>
    <row r="2039" spans="7:15" x14ac:dyDescent="0.2">
      <c r="G2039" s="11"/>
      <c r="H2039" s="12"/>
      <c r="I2039" s="12"/>
      <c r="J2039" s="17"/>
      <c r="K2039" s="17"/>
      <c r="L2039" s="11"/>
      <c r="M2039" s="9"/>
      <c r="N2039" s="9"/>
      <c r="O2039" s="9"/>
    </row>
    <row r="2040" spans="7:15" x14ac:dyDescent="0.2">
      <c r="G2040" s="11"/>
      <c r="H2040" s="12"/>
      <c r="I2040" s="12"/>
      <c r="J2040" s="17"/>
      <c r="K2040" s="17"/>
      <c r="L2040" s="11"/>
      <c r="M2040" s="9"/>
      <c r="N2040" s="9"/>
      <c r="O2040" s="9"/>
    </row>
    <row r="2041" spans="7:15" x14ac:dyDescent="0.2">
      <c r="G2041" s="11"/>
      <c r="H2041" s="12"/>
      <c r="I2041" s="12"/>
      <c r="J2041" s="17"/>
      <c r="K2041" s="17"/>
      <c r="L2041" s="11"/>
      <c r="M2041" s="9"/>
      <c r="N2041" s="9"/>
      <c r="O2041" s="9"/>
    </row>
    <row r="2042" spans="7:15" x14ac:dyDescent="0.2">
      <c r="G2042" s="11"/>
      <c r="H2042" s="12"/>
      <c r="I2042" s="12"/>
      <c r="J2042" s="17"/>
      <c r="K2042" s="17"/>
      <c r="L2042" s="11"/>
      <c r="M2042" s="9"/>
      <c r="N2042" s="9"/>
      <c r="O2042" s="9"/>
    </row>
    <row r="2043" spans="7:15" x14ac:dyDescent="0.2">
      <c r="G2043" s="11"/>
      <c r="H2043" s="12"/>
      <c r="I2043" s="12"/>
      <c r="J2043" s="17"/>
      <c r="K2043" s="17"/>
      <c r="L2043" s="11"/>
      <c r="M2043" s="9"/>
      <c r="N2043" s="9"/>
      <c r="O2043" s="9"/>
    </row>
    <row r="2044" spans="7:15" x14ac:dyDescent="0.2">
      <c r="G2044" s="11"/>
      <c r="H2044" s="12"/>
      <c r="I2044" s="12"/>
      <c r="J2044" s="17"/>
      <c r="K2044" s="17"/>
      <c r="L2044" s="11"/>
      <c r="M2044" s="9"/>
      <c r="N2044" s="9"/>
      <c r="O2044" s="9"/>
    </row>
    <row r="2045" spans="7:15" x14ac:dyDescent="0.2">
      <c r="G2045" s="11"/>
      <c r="H2045" s="12"/>
      <c r="I2045" s="12"/>
      <c r="J2045" s="17"/>
      <c r="K2045" s="17"/>
      <c r="L2045" s="11"/>
      <c r="M2045" s="9"/>
      <c r="N2045" s="9"/>
      <c r="O2045" s="9"/>
    </row>
    <row r="2046" spans="7:15" x14ac:dyDescent="0.2">
      <c r="G2046" s="11"/>
      <c r="H2046" s="12"/>
      <c r="I2046" s="12"/>
      <c r="J2046" s="17"/>
      <c r="K2046" s="17"/>
      <c r="L2046" s="11"/>
      <c r="M2046" s="9"/>
      <c r="N2046" s="9"/>
      <c r="O2046" s="9"/>
    </row>
    <row r="2047" spans="7:15" x14ac:dyDescent="0.2">
      <c r="G2047" s="11"/>
      <c r="H2047" s="12"/>
      <c r="I2047" s="12"/>
      <c r="J2047" s="17"/>
      <c r="K2047" s="17"/>
      <c r="L2047" s="11"/>
      <c r="M2047" s="9"/>
      <c r="N2047" s="9"/>
      <c r="O2047" s="9"/>
    </row>
    <row r="2048" spans="7:15" x14ac:dyDescent="0.2">
      <c r="G2048" s="11"/>
      <c r="H2048" s="12"/>
      <c r="I2048" s="12"/>
      <c r="J2048" s="17"/>
      <c r="K2048" s="17"/>
      <c r="L2048" s="11"/>
      <c r="M2048" s="9"/>
      <c r="N2048" s="9"/>
      <c r="O2048" s="9"/>
    </row>
    <row r="2049" spans="7:15" x14ac:dyDescent="0.2">
      <c r="G2049" s="11"/>
      <c r="H2049" s="12"/>
      <c r="I2049" s="12"/>
      <c r="J2049" s="17"/>
      <c r="K2049" s="17"/>
      <c r="L2049" s="11"/>
      <c r="M2049" s="9"/>
      <c r="N2049" s="9"/>
      <c r="O2049" s="9"/>
    </row>
    <row r="2050" spans="7:15" x14ac:dyDescent="0.2">
      <c r="G2050" s="11"/>
      <c r="H2050" s="12"/>
      <c r="I2050" s="12"/>
      <c r="J2050" s="17"/>
      <c r="K2050" s="17"/>
      <c r="L2050" s="11"/>
      <c r="M2050" s="9"/>
      <c r="N2050" s="9"/>
      <c r="O2050" s="9"/>
    </row>
    <row r="2051" spans="7:15" x14ac:dyDescent="0.2">
      <c r="G2051" s="11"/>
      <c r="H2051" s="12"/>
      <c r="I2051" s="12"/>
      <c r="J2051" s="17"/>
      <c r="K2051" s="17"/>
      <c r="L2051" s="11"/>
      <c r="M2051" s="9"/>
      <c r="N2051" s="9"/>
      <c r="O2051" s="9"/>
    </row>
    <row r="2052" spans="7:15" x14ac:dyDescent="0.2">
      <c r="G2052" s="11"/>
      <c r="H2052" s="12"/>
      <c r="I2052" s="12"/>
      <c r="J2052" s="17"/>
      <c r="K2052" s="17"/>
      <c r="L2052" s="11"/>
      <c r="M2052" s="9"/>
      <c r="N2052" s="9"/>
      <c r="O2052" s="9"/>
    </row>
    <row r="2053" spans="7:15" x14ac:dyDescent="0.2">
      <c r="G2053" s="11"/>
      <c r="H2053" s="12"/>
      <c r="I2053" s="12"/>
      <c r="J2053" s="17"/>
      <c r="K2053" s="17"/>
      <c r="L2053" s="11"/>
      <c r="M2053" s="9"/>
      <c r="N2053" s="9"/>
      <c r="O2053" s="9"/>
    </row>
    <row r="2054" spans="7:15" x14ac:dyDescent="0.2">
      <c r="G2054" s="11"/>
      <c r="H2054" s="12"/>
      <c r="I2054" s="12"/>
      <c r="J2054" s="17"/>
      <c r="K2054" s="17"/>
      <c r="L2054" s="11"/>
      <c r="M2054" s="9"/>
      <c r="N2054" s="9"/>
      <c r="O2054" s="9"/>
    </row>
    <row r="2055" spans="7:15" x14ac:dyDescent="0.2">
      <c r="G2055" s="11"/>
      <c r="H2055" s="12"/>
      <c r="I2055" s="12"/>
      <c r="J2055" s="17"/>
      <c r="K2055" s="17"/>
      <c r="L2055" s="11"/>
      <c r="M2055" s="9"/>
      <c r="N2055" s="9"/>
      <c r="O2055" s="9"/>
    </row>
    <row r="2056" spans="7:15" x14ac:dyDescent="0.2">
      <c r="G2056" s="11"/>
      <c r="H2056" s="12"/>
      <c r="I2056" s="12"/>
      <c r="J2056" s="17"/>
      <c r="K2056" s="17"/>
      <c r="L2056" s="11"/>
      <c r="M2056" s="9"/>
      <c r="N2056" s="9"/>
      <c r="O2056" s="9"/>
    </row>
    <row r="2057" spans="7:15" x14ac:dyDescent="0.2">
      <c r="G2057" s="11"/>
      <c r="H2057" s="12"/>
      <c r="I2057" s="12"/>
      <c r="J2057" s="17"/>
      <c r="K2057" s="17"/>
      <c r="L2057" s="11"/>
      <c r="M2057" s="9"/>
      <c r="N2057" s="9"/>
      <c r="O2057" s="9"/>
    </row>
    <row r="2058" spans="7:15" x14ac:dyDescent="0.2">
      <c r="G2058" s="11"/>
      <c r="H2058" s="12"/>
      <c r="I2058" s="12"/>
      <c r="J2058" s="17"/>
      <c r="K2058" s="17"/>
      <c r="L2058" s="11"/>
      <c r="M2058" s="9"/>
      <c r="N2058" s="9"/>
      <c r="O2058" s="9"/>
    </row>
    <row r="2059" spans="7:15" x14ac:dyDescent="0.2">
      <c r="G2059" s="11"/>
      <c r="H2059" s="12"/>
      <c r="I2059" s="12"/>
      <c r="J2059" s="17"/>
      <c r="K2059" s="17"/>
      <c r="L2059" s="11"/>
      <c r="M2059" s="9"/>
      <c r="N2059" s="9"/>
      <c r="O2059" s="9"/>
    </row>
    <row r="2060" spans="7:15" x14ac:dyDescent="0.2">
      <c r="G2060" s="11"/>
      <c r="H2060" s="12"/>
      <c r="I2060" s="12"/>
      <c r="J2060" s="17"/>
      <c r="K2060" s="17"/>
      <c r="L2060" s="11"/>
      <c r="M2060" s="9"/>
      <c r="N2060" s="9"/>
      <c r="O2060" s="9"/>
    </row>
    <row r="2061" spans="7:15" x14ac:dyDescent="0.2">
      <c r="G2061" s="11"/>
      <c r="H2061" s="12"/>
      <c r="I2061" s="12"/>
      <c r="J2061" s="17"/>
      <c r="K2061" s="17"/>
      <c r="L2061" s="11"/>
      <c r="M2061" s="9"/>
      <c r="N2061" s="9"/>
      <c r="O2061" s="9"/>
    </row>
    <row r="2062" spans="7:15" x14ac:dyDescent="0.2">
      <c r="G2062" s="11"/>
      <c r="H2062" s="12"/>
      <c r="I2062" s="12"/>
      <c r="J2062" s="17"/>
      <c r="K2062" s="17"/>
      <c r="L2062" s="11"/>
      <c r="M2062" s="9"/>
      <c r="N2062" s="9"/>
      <c r="O2062" s="9"/>
    </row>
    <row r="2063" spans="7:15" x14ac:dyDescent="0.2">
      <c r="G2063" s="11"/>
      <c r="H2063" s="12"/>
      <c r="I2063" s="12"/>
      <c r="J2063" s="17"/>
      <c r="K2063" s="17"/>
      <c r="L2063" s="11"/>
      <c r="M2063" s="9"/>
      <c r="N2063" s="9"/>
      <c r="O2063" s="9"/>
    </row>
    <row r="2064" spans="7:15" x14ac:dyDescent="0.2">
      <c r="G2064" s="11"/>
      <c r="H2064" s="12"/>
      <c r="I2064" s="12"/>
      <c r="J2064" s="17"/>
      <c r="K2064" s="17"/>
      <c r="L2064" s="11"/>
      <c r="M2064" s="9"/>
      <c r="N2064" s="9"/>
      <c r="O2064" s="9"/>
    </row>
    <row r="2065" spans="7:15" x14ac:dyDescent="0.2">
      <c r="G2065" s="11"/>
      <c r="H2065" s="12"/>
      <c r="I2065" s="12"/>
      <c r="J2065" s="17"/>
      <c r="K2065" s="17"/>
      <c r="L2065" s="11"/>
      <c r="M2065" s="9"/>
      <c r="N2065" s="9"/>
      <c r="O2065" s="9"/>
    </row>
    <row r="2066" spans="7:15" x14ac:dyDescent="0.2">
      <c r="G2066" s="11"/>
      <c r="H2066" s="12"/>
      <c r="I2066" s="12"/>
      <c r="J2066" s="17"/>
      <c r="K2066" s="17"/>
      <c r="L2066" s="11"/>
      <c r="M2066" s="9"/>
      <c r="N2066" s="9"/>
      <c r="O2066" s="9"/>
    </row>
    <row r="2067" spans="7:15" x14ac:dyDescent="0.2">
      <c r="G2067" s="11"/>
      <c r="H2067" s="12"/>
      <c r="I2067" s="12"/>
      <c r="J2067" s="17"/>
      <c r="K2067" s="17"/>
      <c r="L2067" s="11"/>
      <c r="M2067" s="9"/>
      <c r="N2067" s="9"/>
      <c r="O2067" s="9"/>
    </row>
    <row r="2068" spans="7:15" x14ac:dyDescent="0.2">
      <c r="G2068" s="11"/>
      <c r="H2068" s="12"/>
      <c r="I2068" s="12"/>
      <c r="J2068" s="17"/>
      <c r="K2068" s="17"/>
      <c r="L2068" s="11"/>
      <c r="M2068" s="9"/>
      <c r="N2068" s="9"/>
      <c r="O2068" s="9"/>
    </row>
    <row r="2069" spans="7:15" x14ac:dyDescent="0.2">
      <c r="G2069" s="11"/>
      <c r="H2069" s="12"/>
      <c r="I2069" s="12"/>
      <c r="J2069" s="17"/>
      <c r="K2069" s="17"/>
      <c r="L2069" s="11"/>
      <c r="M2069" s="9"/>
      <c r="N2069" s="9"/>
      <c r="O2069" s="9"/>
    </row>
    <row r="2070" spans="7:15" x14ac:dyDescent="0.2">
      <c r="G2070" s="11"/>
      <c r="H2070" s="12"/>
      <c r="I2070" s="12"/>
      <c r="J2070" s="17"/>
      <c r="K2070" s="17"/>
      <c r="L2070" s="11"/>
      <c r="M2070" s="9"/>
      <c r="N2070" s="9"/>
      <c r="O2070" s="9"/>
    </row>
    <row r="2071" spans="7:15" x14ac:dyDescent="0.2">
      <c r="G2071" s="11"/>
      <c r="H2071" s="12"/>
      <c r="I2071" s="12"/>
      <c r="J2071" s="17"/>
      <c r="K2071" s="17"/>
      <c r="L2071" s="11"/>
      <c r="M2071" s="9"/>
      <c r="N2071" s="9"/>
      <c r="O2071" s="9"/>
    </row>
    <row r="2072" spans="7:15" x14ac:dyDescent="0.2">
      <c r="G2072" s="11"/>
      <c r="H2072" s="12"/>
      <c r="I2072" s="12"/>
      <c r="J2072" s="17"/>
      <c r="K2072" s="17"/>
      <c r="L2072" s="11"/>
      <c r="M2072" s="9"/>
      <c r="N2072" s="9"/>
      <c r="O2072" s="9"/>
    </row>
    <row r="2073" spans="7:15" x14ac:dyDescent="0.2">
      <c r="G2073" s="11"/>
      <c r="H2073" s="12"/>
      <c r="I2073" s="12"/>
      <c r="J2073" s="17"/>
      <c r="K2073" s="17"/>
      <c r="L2073" s="11"/>
      <c r="M2073" s="9"/>
      <c r="N2073" s="9"/>
      <c r="O2073" s="9"/>
    </row>
    <row r="2074" spans="7:15" x14ac:dyDescent="0.2">
      <c r="G2074" s="11"/>
      <c r="H2074" s="12"/>
      <c r="I2074" s="12"/>
      <c r="J2074" s="17"/>
      <c r="K2074" s="17"/>
      <c r="L2074" s="11"/>
      <c r="M2074" s="9"/>
      <c r="N2074" s="9"/>
      <c r="O2074" s="9"/>
    </row>
    <row r="2075" spans="7:15" x14ac:dyDescent="0.2">
      <c r="G2075" s="11"/>
      <c r="H2075" s="12"/>
      <c r="I2075" s="12"/>
      <c r="J2075" s="17"/>
      <c r="K2075" s="17"/>
      <c r="L2075" s="11"/>
      <c r="M2075" s="9"/>
      <c r="N2075" s="9"/>
      <c r="O2075" s="9"/>
    </row>
    <row r="2076" spans="7:15" x14ac:dyDescent="0.2">
      <c r="G2076" s="11"/>
      <c r="H2076" s="12"/>
      <c r="I2076" s="12"/>
      <c r="J2076" s="17"/>
      <c r="K2076" s="17"/>
      <c r="L2076" s="11"/>
      <c r="M2076" s="9"/>
      <c r="N2076" s="9"/>
      <c r="O2076" s="9"/>
    </row>
    <row r="2077" spans="7:15" x14ac:dyDescent="0.2">
      <c r="G2077" s="11"/>
      <c r="H2077" s="12"/>
      <c r="I2077" s="12"/>
      <c r="J2077" s="17"/>
      <c r="K2077" s="17"/>
      <c r="L2077" s="11"/>
      <c r="M2077" s="9"/>
      <c r="N2077" s="9"/>
      <c r="O2077" s="9"/>
    </row>
    <row r="2078" spans="7:15" x14ac:dyDescent="0.2">
      <c r="G2078" s="11"/>
      <c r="H2078" s="12"/>
      <c r="I2078" s="12"/>
      <c r="J2078" s="17"/>
      <c r="K2078" s="17"/>
      <c r="L2078" s="11"/>
      <c r="M2078" s="9"/>
      <c r="N2078" s="9"/>
      <c r="O2078" s="9"/>
    </row>
    <row r="2079" spans="7:15" x14ac:dyDescent="0.2">
      <c r="G2079" s="11"/>
      <c r="H2079" s="12"/>
      <c r="I2079" s="12"/>
      <c r="J2079" s="17"/>
      <c r="K2079" s="17"/>
      <c r="L2079" s="11"/>
      <c r="M2079" s="9"/>
      <c r="N2079" s="9"/>
      <c r="O2079" s="9"/>
    </row>
    <row r="2080" spans="7:15" x14ac:dyDescent="0.2">
      <c r="G2080" s="11"/>
      <c r="H2080" s="12"/>
      <c r="I2080" s="12"/>
      <c r="J2080" s="17"/>
      <c r="K2080" s="17"/>
      <c r="L2080" s="11"/>
      <c r="M2080" s="9"/>
      <c r="N2080" s="9"/>
      <c r="O2080" s="9"/>
    </row>
    <row r="2081" spans="7:15" x14ac:dyDescent="0.2">
      <c r="G2081" s="11"/>
      <c r="H2081" s="12"/>
      <c r="I2081" s="12"/>
      <c r="J2081" s="17"/>
      <c r="K2081" s="17"/>
      <c r="L2081" s="11"/>
      <c r="M2081" s="9"/>
      <c r="N2081" s="9"/>
      <c r="O2081" s="9"/>
    </row>
    <row r="2082" spans="7:15" x14ac:dyDescent="0.2">
      <c r="G2082" s="11"/>
      <c r="H2082" s="12"/>
      <c r="I2082" s="12"/>
      <c r="J2082" s="17"/>
      <c r="K2082" s="17"/>
      <c r="L2082" s="11"/>
      <c r="M2082" s="9"/>
      <c r="N2082" s="9"/>
      <c r="O2082" s="9"/>
    </row>
    <row r="2083" spans="7:15" x14ac:dyDescent="0.2">
      <c r="G2083" s="11"/>
      <c r="H2083" s="12"/>
      <c r="I2083" s="12"/>
      <c r="J2083" s="17"/>
      <c r="K2083" s="17"/>
      <c r="L2083" s="11"/>
      <c r="M2083" s="9"/>
      <c r="N2083" s="9"/>
      <c r="O2083" s="9"/>
    </row>
    <row r="2084" spans="7:15" x14ac:dyDescent="0.2">
      <c r="G2084" s="11"/>
      <c r="H2084" s="12"/>
      <c r="I2084" s="12"/>
      <c r="J2084" s="17"/>
      <c r="K2084" s="17"/>
      <c r="L2084" s="11"/>
      <c r="M2084" s="9"/>
      <c r="N2084" s="9"/>
      <c r="O2084" s="9"/>
    </row>
    <row r="2085" spans="7:15" x14ac:dyDescent="0.2">
      <c r="G2085" s="11"/>
      <c r="H2085" s="12"/>
      <c r="I2085" s="12"/>
      <c r="J2085" s="17"/>
      <c r="K2085" s="17"/>
      <c r="L2085" s="11"/>
      <c r="M2085" s="9"/>
      <c r="N2085" s="9"/>
      <c r="O2085" s="9"/>
    </row>
    <row r="2086" spans="7:15" x14ac:dyDescent="0.2">
      <c r="G2086" s="11"/>
      <c r="H2086" s="12"/>
      <c r="I2086" s="12"/>
      <c r="J2086" s="17"/>
      <c r="K2086" s="17"/>
      <c r="L2086" s="11"/>
      <c r="M2086" s="9"/>
      <c r="N2086" s="9"/>
      <c r="O2086" s="9"/>
    </row>
    <row r="2087" spans="7:15" x14ac:dyDescent="0.2">
      <c r="G2087" s="11"/>
      <c r="H2087" s="12"/>
      <c r="I2087" s="12"/>
      <c r="J2087" s="17"/>
      <c r="K2087" s="17"/>
      <c r="L2087" s="11"/>
      <c r="M2087" s="9"/>
      <c r="N2087" s="9"/>
      <c r="O2087" s="9"/>
    </row>
    <row r="2088" spans="7:15" x14ac:dyDescent="0.2">
      <c r="G2088" s="11"/>
      <c r="H2088" s="12"/>
      <c r="I2088" s="12"/>
      <c r="J2088" s="17"/>
      <c r="K2088" s="17"/>
      <c r="L2088" s="11"/>
      <c r="M2088" s="9"/>
      <c r="N2088" s="9"/>
      <c r="O2088" s="9"/>
    </row>
    <row r="2089" spans="7:15" x14ac:dyDescent="0.2">
      <c r="G2089" s="11"/>
      <c r="H2089" s="12"/>
      <c r="I2089" s="12"/>
      <c r="J2089" s="17"/>
      <c r="K2089" s="17"/>
      <c r="L2089" s="11"/>
      <c r="M2089" s="9"/>
      <c r="N2089" s="9"/>
      <c r="O2089" s="9"/>
    </row>
    <row r="2090" spans="7:15" x14ac:dyDescent="0.2">
      <c r="G2090" s="11"/>
      <c r="H2090" s="12"/>
      <c r="I2090" s="12"/>
      <c r="J2090" s="17"/>
      <c r="K2090" s="17"/>
      <c r="L2090" s="11"/>
      <c r="M2090" s="9"/>
      <c r="N2090" s="9"/>
      <c r="O2090" s="9"/>
    </row>
    <row r="2091" spans="7:15" x14ac:dyDescent="0.2">
      <c r="G2091" s="11"/>
      <c r="H2091" s="12"/>
      <c r="I2091" s="12"/>
      <c r="J2091" s="17"/>
      <c r="K2091" s="17"/>
      <c r="L2091" s="11"/>
      <c r="M2091" s="9"/>
      <c r="N2091" s="9"/>
      <c r="O2091" s="9"/>
    </row>
    <row r="2092" spans="7:15" x14ac:dyDescent="0.2">
      <c r="G2092" s="11"/>
      <c r="H2092" s="12"/>
      <c r="I2092" s="12"/>
      <c r="J2092" s="17"/>
      <c r="K2092" s="17"/>
      <c r="L2092" s="11"/>
      <c r="M2092" s="9"/>
      <c r="N2092" s="9"/>
      <c r="O2092" s="9"/>
    </row>
    <row r="2093" spans="7:15" x14ac:dyDescent="0.2">
      <c r="G2093" s="11"/>
      <c r="H2093" s="12"/>
      <c r="I2093" s="12"/>
      <c r="J2093" s="17"/>
      <c r="K2093" s="17"/>
      <c r="L2093" s="11"/>
      <c r="M2093" s="9"/>
      <c r="N2093" s="9"/>
      <c r="O2093" s="9"/>
    </row>
    <row r="2094" spans="7:15" x14ac:dyDescent="0.2">
      <c r="G2094" s="11"/>
      <c r="H2094" s="12"/>
      <c r="I2094" s="12"/>
      <c r="J2094" s="17"/>
      <c r="K2094" s="17"/>
      <c r="L2094" s="11"/>
      <c r="M2094" s="9"/>
      <c r="N2094" s="9"/>
      <c r="O2094" s="9"/>
    </row>
    <row r="2095" spans="7:15" x14ac:dyDescent="0.2">
      <c r="G2095" s="11"/>
      <c r="H2095" s="12"/>
      <c r="I2095" s="12"/>
      <c r="J2095" s="17"/>
      <c r="K2095" s="17"/>
      <c r="L2095" s="11"/>
      <c r="M2095" s="9"/>
      <c r="N2095" s="9"/>
      <c r="O2095" s="9"/>
    </row>
    <row r="2096" spans="7:15" x14ac:dyDescent="0.2">
      <c r="G2096" s="11"/>
      <c r="H2096" s="12"/>
      <c r="I2096" s="12"/>
      <c r="J2096" s="17"/>
      <c r="K2096" s="17"/>
      <c r="L2096" s="11"/>
      <c r="M2096" s="9"/>
      <c r="N2096" s="9"/>
      <c r="O2096" s="9"/>
    </row>
    <row r="2097" spans="7:15" x14ac:dyDescent="0.2">
      <c r="G2097" s="11"/>
      <c r="H2097" s="12"/>
      <c r="I2097" s="12"/>
      <c r="J2097" s="17"/>
      <c r="K2097" s="17"/>
      <c r="L2097" s="11"/>
      <c r="M2097" s="9"/>
      <c r="N2097" s="9"/>
      <c r="O2097" s="9"/>
    </row>
    <row r="2098" spans="7:15" x14ac:dyDescent="0.2">
      <c r="G2098" s="11"/>
      <c r="H2098" s="12"/>
      <c r="I2098" s="12"/>
      <c r="J2098" s="17"/>
      <c r="K2098" s="17"/>
      <c r="L2098" s="11"/>
      <c r="M2098" s="9"/>
      <c r="N2098" s="9"/>
      <c r="O2098" s="9"/>
    </row>
    <row r="2099" spans="7:15" x14ac:dyDescent="0.2">
      <c r="G2099" s="11"/>
      <c r="H2099" s="12"/>
      <c r="I2099" s="12"/>
      <c r="J2099" s="17"/>
      <c r="K2099" s="17"/>
      <c r="L2099" s="11"/>
      <c r="M2099" s="9"/>
      <c r="N2099" s="9"/>
      <c r="O2099" s="9"/>
    </row>
    <row r="2100" spans="7:15" x14ac:dyDescent="0.2">
      <c r="G2100" s="11"/>
      <c r="H2100" s="12"/>
      <c r="I2100" s="12"/>
      <c r="J2100" s="17"/>
      <c r="K2100" s="17"/>
      <c r="L2100" s="11"/>
      <c r="M2100" s="9"/>
      <c r="N2100" s="9"/>
      <c r="O2100" s="9"/>
    </row>
    <row r="2101" spans="7:15" x14ac:dyDescent="0.2">
      <c r="G2101" s="11"/>
      <c r="H2101" s="12"/>
      <c r="I2101" s="12"/>
      <c r="J2101" s="17"/>
      <c r="K2101" s="17"/>
      <c r="L2101" s="11"/>
      <c r="M2101" s="9"/>
      <c r="N2101" s="9"/>
      <c r="O2101" s="9"/>
    </row>
    <row r="2102" spans="7:15" x14ac:dyDescent="0.2">
      <c r="G2102" s="11"/>
      <c r="H2102" s="12"/>
      <c r="I2102" s="12"/>
      <c r="J2102" s="17"/>
      <c r="K2102" s="17"/>
      <c r="L2102" s="11"/>
      <c r="M2102" s="9"/>
      <c r="N2102" s="9"/>
      <c r="O2102" s="9"/>
    </row>
    <row r="2103" spans="7:15" x14ac:dyDescent="0.2">
      <c r="G2103" s="11"/>
      <c r="H2103" s="12"/>
      <c r="I2103" s="12"/>
      <c r="J2103" s="17"/>
      <c r="K2103" s="17"/>
      <c r="L2103" s="11"/>
      <c r="M2103" s="9"/>
      <c r="N2103" s="9"/>
      <c r="O2103" s="9"/>
    </row>
    <row r="2104" spans="7:15" x14ac:dyDescent="0.2">
      <c r="G2104" s="11"/>
      <c r="H2104" s="12"/>
      <c r="I2104" s="12"/>
      <c r="J2104" s="17"/>
      <c r="K2104" s="17"/>
      <c r="L2104" s="11"/>
      <c r="M2104" s="9"/>
      <c r="N2104" s="9"/>
      <c r="O2104" s="9"/>
    </row>
    <row r="2105" spans="7:15" x14ac:dyDescent="0.2">
      <c r="G2105" s="11"/>
      <c r="H2105" s="12"/>
      <c r="I2105" s="12"/>
      <c r="J2105" s="17"/>
      <c r="K2105" s="17"/>
      <c r="L2105" s="11"/>
      <c r="M2105" s="9"/>
      <c r="N2105" s="9"/>
      <c r="O2105" s="9"/>
    </row>
    <row r="2106" spans="7:15" x14ac:dyDescent="0.2">
      <c r="G2106" s="11"/>
      <c r="H2106" s="12"/>
      <c r="I2106" s="12"/>
      <c r="J2106" s="17"/>
      <c r="K2106" s="17"/>
      <c r="L2106" s="11"/>
      <c r="M2106" s="9"/>
      <c r="N2106" s="9"/>
      <c r="O2106" s="9"/>
    </row>
    <row r="2107" spans="7:15" x14ac:dyDescent="0.2">
      <c r="G2107" s="11"/>
      <c r="H2107" s="12"/>
      <c r="I2107" s="12"/>
      <c r="J2107" s="17"/>
      <c r="K2107" s="17"/>
      <c r="L2107" s="11"/>
      <c r="M2107" s="9"/>
      <c r="N2107" s="9"/>
      <c r="O2107" s="9"/>
    </row>
    <row r="2108" spans="7:15" x14ac:dyDescent="0.2">
      <c r="G2108" s="11"/>
      <c r="H2108" s="12"/>
      <c r="I2108" s="12"/>
      <c r="J2108" s="17"/>
      <c r="K2108" s="17"/>
      <c r="L2108" s="11"/>
      <c r="M2108" s="9"/>
      <c r="N2108" s="9"/>
      <c r="O2108" s="9"/>
    </row>
    <row r="2109" spans="7:15" x14ac:dyDescent="0.2">
      <c r="G2109" s="11"/>
      <c r="H2109" s="12"/>
      <c r="I2109" s="12"/>
      <c r="J2109" s="17"/>
      <c r="K2109" s="17"/>
      <c r="L2109" s="11"/>
      <c r="M2109" s="9"/>
      <c r="N2109" s="9"/>
      <c r="O2109" s="9"/>
    </row>
    <row r="2110" spans="7:15" x14ac:dyDescent="0.2">
      <c r="G2110" s="11"/>
      <c r="H2110" s="12"/>
      <c r="I2110" s="12"/>
      <c r="J2110" s="17"/>
      <c r="K2110" s="17"/>
      <c r="L2110" s="11"/>
      <c r="M2110" s="9"/>
      <c r="N2110" s="9"/>
      <c r="O2110" s="9"/>
    </row>
    <row r="2111" spans="7:15" x14ac:dyDescent="0.2">
      <c r="G2111" s="11"/>
      <c r="H2111" s="12"/>
      <c r="I2111" s="12"/>
      <c r="J2111" s="17"/>
      <c r="K2111" s="17"/>
      <c r="L2111" s="11"/>
      <c r="M2111" s="9"/>
      <c r="N2111" s="9"/>
      <c r="O2111" s="9"/>
    </row>
    <row r="2112" spans="7:15" x14ac:dyDescent="0.2">
      <c r="G2112" s="11"/>
      <c r="H2112" s="12"/>
      <c r="I2112" s="12"/>
      <c r="J2112" s="17"/>
      <c r="K2112" s="17"/>
      <c r="L2112" s="11"/>
      <c r="M2112" s="9"/>
      <c r="N2112" s="9"/>
      <c r="O2112" s="9"/>
    </row>
    <row r="2113" spans="7:15" x14ac:dyDescent="0.2">
      <c r="G2113" s="11"/>
      <c r="H2113" s="12"/>
      <c r="I2113" s="12"/>
      <c r="J2113" s="17"/>
      <c r="K2113" s="17"/>
      <c r="L2113" s="11"/>
      <c r="M2113" s="9"/>
      <c r="N2113" s="9"/>
      <c r="O2113" s="9"/>
    </row>
    <row r="2114" spans="7:15" x14ac:dyDescent="0.2">
      <c r="G2114" s="11"/>
      <c r="H2114" s="12"/>
      <c r="I2114" s="12"/>
      <c r="J2114" s="17"/>
      <c r="K2114" s="17"/>
      <c r="L2114" s="11"/>
      <c r="M2114" s="9"/>
      <c r="N2114" s="9"/>
      <c r="O2114" s="9"/>
    </row>
    <row r="2115" spans="7:15" x14ac:dyDescent="0.2">
      <c r="G2115" s="11"/>
      <c r="H2115" s="12"/>
      <c r="I2115" s="12"/>
      <c r="J2115" s="17"/>
      <c r="K2115" s="17"/>
      <c r="L2115" s="11"/>
      <c r="M2115" s="9"/>
      <c r="N2115" s="9"/>
      <c r="O2115" s="9"/>
    </row>
    <row r="2116" spans="7:15" x14ac:dyDescent="0.2">
      <c r="G2116" s="11"/>
      <c r="H2116" s="12"/>
      <c r="I2116" s="12"/>
      <c r="J2116" s="17"/>
      <c r="K2116" s="17"/>
      <c r="L2116" s="11"/>
      <c r="M2116" s="9"/>
      <c r="N2116" s="9"/>
      <c r="O2116" s="9"/>
    </row>
    <row r="2117" spans="7:15" x14ac:dyDescent="0.2">
      <c r="G2117" s="11"/>
      <c r="H2117" s="12"/>
      <c r="I2117" s="12"/>
      <c r="J2117" s="17"/>
      <c r="K2117" s="17"/>
      <c r="L2117" s="11"/>
      <c r="M2117" s="9"/>
      <c r="N2117" s="9"/>
      <c r="O2117" s="9"/>
    </row>
    <row r="2118" spans="7:15" x14ac:dyDescent="0.2">
      <c r="G2118" s="11"/>
      <c r="H2118" s="12"/>
      <c r="I2118" s="12"/>
      <c r="J2118" s="17"/>
      <c r="K2118" s="17"/>
      <c r="L2118" s="11"/>
      <c r="M2118" s="9"/>
      <c r="N2118" s="9"/>
      <c r="O2118" s="9"/>
    </row>
    <row r="2119" spans="7:15" x14ac:dyDescent="0.2">
      <c r="G2119" s="11"/>
      <c r="H2119" s="12"/>
      <c r="I2119" s="12"/>
      <c r="J2119" s="17"/>
      <c r="K2119" s="17"/>
      <c r="L2119" s="11"/>
      <c r="M2119" s="9"/>
      <c r="N2119" s="9"/>
      <c r="O2119" s="9"/>
    </row>
    <row r="2120" spans="7:15" x14ac:dyDescent="0.2">
      <c r="G2120" s="11"/>
      <c r="H2120" s="12"/>
      <c r="I2120" s="12"/>
      <c r="J2120" s="17"/>
      <c r="K2120" s="17"/>
      <c r="L2120" s="11"/>
      <c r="M2120" s="9"/>
      <c r="N2120" s="9"/>
      <c r="O2120" s="9"/>
    </row>
    <row r="2121" spans="7:15" x14ac:dyDescent="0.2">
      <c r="G2121" s="11"/>
      <c r="H2121" s="12"/>
      <c r="I2121" s="12"/>
      <c r="J2121" s="17"/>
      <c r="K2121" s="17"/>
      <c r="L2121" s="11"/>
      <c r="M2121" s="9"/>
      <c r="N2121" s="9"/>
      <c r="O2121" s="9"/>
    </row>
    <row r="2122" spans="7:15" x14ac:dyDescent="0.2">
      <c r="G2122" s="11"/>
      <c r="H2122" s="12"/>
      <c r="I2122" s="12"/>
      <c r="J2122" s="17"/>
      <c r="K2122" s="17"/>
      <c r="L2122" s="11"/>
      <c r="M2122" s="9"/>
      <c r="N2122" s="9"/>
      <c r="O2122" s="9"/>
    </row>
    <row r="2123" spans="7:15" x14ac:dyDescent="0.2">
      <c r="G2123" s="11"/>
      <c r="H2123" s="12"/>
      <c r="I2123" s="12"/>
      <c r="J2123" s="17"/>
      <c r="K2123" s="17"/>
      <c r="L2123" s="11"/>
      <c r="M2123" s="9"/>
      <c r="N2123" s="9"/>
      <c r="O2123" s="9"/>
    </row>
    <row r="2124" spans="7:15" x14ac:dyDescent="0.2">
      <c r="G2124" s="11"/>
      <c r="H2124" s="12"/>
      <c r="I2124" s="12"/>
      <c r="J2124" s="17"/>
      <c r="K2124" s="17"/>
      <c r="L2124" s="11"/>
      <c r="M2124" s="9"/>
      <c r="N2124" s="9"/>
      <c r="O2124" s="9"/>
    </row>
    <row r="2125" spans="7:15" x14ac:dyDescent="0.2">
      <c r="G2125" s="11"/>
      <c r="H2125" s="12"/>
      <c r="I2125" s="12"/>
      <c r="J2125" s="17"/>
      <c r="K2125" s="17"/>
      <c r="L2125" s="11"/>
      <c r="M2125" s="9"/>
      <c r="N2125" s="9"/>
      <c r="O2125" s="9"/>
    </row>
    <row r="2126" spans="7:15" x14ac:dyDescent="0.2">
      <c r="G2126" s="11"/>
      <c r="H2126" s="12"/>
      <c r="I2126" s="12"/>
      <c r="J2126" s="17"/>
      <c r="K2126" s="17"/>
      <c r="L2126" s="11"/>
      <c r="M2126" s="9"/>
      <c r="N2126" s="9"/>
      <c r="O2126" s="9"/>
    </row>
    <row r="2127" spans="7:15" x14ac:dyDescent="0.2">
      <c r="G2127" s="11"/>
      <c r="H2127" s="12"/>
      <c r="I2127" s="12"/>
      <c r="J2127" s="17"/>
      <c r="K2127" s="17"/>
      <c r="L2127" s="11"/>
      <c r="M2127" s="9"/>
      <c r="N2127" s="9"/>
      <c r="O2127" s="9"/>
    </row>
    <row r="2128" spans="7:15" x14ac:dyDescent="0.2">
      <c r="G2128" s="11"/>
      <c r="H2128" s="12"/>
      <c r="I2128" s="12"/>
      <c r="J2128" s="17"/>
      <c r="K2128" s="17"/>
      <c r="L2128" s="11"/>
      <c r="M2128" s="9"/>
      <c r="N2128" s="9"/>
      <c r="O2128" s="9"/>
    </row>
    <row r="2129" spans="7:15" x14ac:dyDescent="0.2">
      <c r="G2129" s="11"/>
      <c r="H2129" s="12"/>
      <c r="I2129" s="12"/>
      <c r="J2129" s="17"/>
      <c r="K2129" s="17"/>
      <c r="L2129" s="11"/>
      <c r="M2129" s="9"/>
      <c r="N2129" s="9"/>
      <c r="O2129" s="9"/>
    </row>
    <row r="2130" spans="7:15" x14ac:dyDescent="0.2">
      <c r="G2130" s="11"/>
      <c r="H2130" s="12"/>
      <c r="I2130" s="12"/>
      <c r="J2130" s="17"/>
      <c r="K2130" s="17"/>
      <c r="L2130" s="11"/>
      <c r="M2130" s="9"/>
      <c r="N2130" s="9"/>
      <c r="O2130" s="9"/>
    </row>
    <row r="2131" spans="7:15" x14ac:dyDescent="0.2">
      <c r="G2131" s="11"/>
      <c r="H2131" s="12"/>
      <c r="I2131" s="12"/>
      <c r="J2131" s="17"/>
      <c r="K2131" s="17"/>
      <c r="L2131" s="11"/>
      <c r="M2131" s="9"/>
      <c r="N2131" s="9"/>
      <c r="O2131" s="9"/>
    </row>
    <row r="2132" spans="7:15" x14ac:dyDescent="0.2">
      <c r="G2132" s="11"/>
      <c r="H2132" s="12"/>
      <c r="I2132" s="12"/>
      <c r="J2132" s="17"/>
      <c r="K2132" s="17"/>
      <c r="L2132" s="11"/>
      <c r="M2132" s="9"/>
      <c r="N2132" s="9"/>
      <c r="O2132" s="9"/>
    </row>
    <row r="2133" spans="7:15" x14ac:dyDescent="0.2">
      <c r="G2133" s="11"/>
      <c r="H2133" s="12"/>
      <c r="I2133" s="12"/>
      <c r="J2133" s="17"/>
      <c r="K2133" s="17"/>
      <c r="L2133" s="11"/>
      <c r="M2133" s="9"/>
      <c r="N2133" s="9"/>
      <c r="O2133" s="9"/>
    </row>
    <row r="2134" spans="7:15" x14ac:dyDescent="0.2">
      <c r="G2134" s="11"/>
      <c r="H2134" s="12"/>
      <c r="I2134" s="12"/>
      <c r="J2134" s="17"/>
      <c r="K2134" s="17"/>
      <c r="L2134" s="11"/>
      <c r="M2134" s="9"/>
      <c r="N2134" s="9"/>
      <c r="O2134" s="9"/>
    </row>
    <row r="2135" spans="7:15" x14ac:dyDescent="0.2">
      <c r="G2135" s="11"/>
      <c r="H2135" s="12"/>
      <c r="I2135" s="12"/>
      <c r="J2135" s="17"/>
      <c r="K2135" s="17"/>
      <c r="L2135" s="11"/>
      <c r="M2135" s="9"/>
      <c r="N2135" s="9"/>
      <c r="O2135" s="9"/>
    </row>
    <row r="2136" spans="7:15" x14ac:dyDescent="0.2">
      <c r="G2136" s="11"/>
      <c r="H2136" s="12"/>
      <c r="I2136" s="12"/>
      <c r="J2136" s="17"/>
      <c r="K2136" s="17"/>
      <c r="L2136" s="11"/>
      <c r="M2136" s="9"/>
      <c r="N2136" s="9"/>
      <c r="O2136" s="9"/>
    </row>
    <row r="2137" spans="7:15" x14ac:dyDescent="0.2">
      <c r="G2137" s="11"/>
      <c r="H2137" s="12"/>
      <c r="I2137" s="12"/>
      <c r="J2137" s="17"/>
      <c r="K2137" s="17"/>
      <c r="L2137" s="11"/>
      <c r="M2137" s="9"/>
      <c r="N2137" s="9"/>
      <c r="O2137" s="9"/>
    </row>
    <row r="2138" spans="7:15" x14ac:dyDescent="0.2">
      <c r="G2138" s="11"/>
      <c r="H2138" s="12"/>
      <c r="I2138" s="12"/>
      <c r="J2138" s="17"/>
      <c r="K2138" s="17"/>
      <c r="L2138" s="11"/>
      <c r="M2138" s="9"/>
      <c r="N2138" s="9"/>
      <c r="O2138" s="9"/>
    </row>
    <row r="2139" spans="7:15" x14ac:dyDescent="0.2">
      <c r="G2139" s="11"/>
      <c r="H2139" s="12"/>
      <c r="I2139" s="12"/>
      <c r="J2139" s="17"/>
      <c r="K2139" s="17"/>
      <c r="L2139" s="11"/>
      <c r="M2139" s="9"/>
      <c r="N2139" s="9"/>
      <c r="O2139" s="9"/>
    </row>
    <row r="2140" spans="7:15" x14ac:dyDescent="0.2">
      <c r="G2140" s="11"/>
      <c r="H2140" s="12"/>
      <c r="I2140" s="12"/>
      <c r="J2140" s="17"/>
      <c r="K2140" s="17"/>
      <c r="L2140" s="11"/>
      <c r="M2140" s="9"/>
      <c r="N2140" s="9"/>
      <c r="O2140" s="9"/>
    </row>
    <row r="2141" spans="7:15" x14ac:dyDescent="0.2">
      <c r="G2141" s="11"/>
      <c r="H2141" s="12"/>
      <c r="I2141" s="12"/>
      <c r="J2141" s="17"/>
      <c r="K2141" s="17"/>
      <c r="L2141" s="11"/>
      <c r="M2141" s="9"/>
      <c r="N2141" s="9"/>
      <c r="O2141" s="9"/>
    </row>
    <row r="2142" spans="7:15" x14ac:dyDescent="0.2">
      <c r="G2142" s="11"/>
      <c r="H2142" s="12"/>
      <c r="I2142" s="12"/>
      <c r="J2142" s="17"/>
      <c r="K2142" s="17"/>
      <c r="L2142" s="11"/>
      <c r="M2142" s="9"/>
      <c r="N2142" s="9"/>
      <c r="O2142" s="9"/>
    </row>
    <row r="2143" spans="7:15" x14ac:dyDescent="0.2">
      <c r="G2143" s="11"/>
      <c r="H2143" s="12"/>
      <c r="I2143" s="12"/>
      <c r="J2143" s="17"/>
      <c r="K2143" s="17"/>
      <c r="L2143" s="11"/>
      <c r="M2143" s="9"/>
      <c r="N2143" s="9"/>
      <c r="O2143" s="9"/>
    </row>
    <row r="2144" spans="7:15" x14ac:dyDescent="0.2">
      <c r="G2144" s="11"/>
      <c r="H2144" s="12"/>
      <c r="I2144" s="12"/>
      <c r="J2144" s="17"/>
      <c r="K2144" s="17"/>
      <c r="L2144" s="11"/>
      <c r="M2144" s="9"/>
      <c r="N2144" s="9"/>
      <c r="O2144" s="9"/>
    </row>
    <row r="2145" spans="7:15" x14ac:dyDescent="0.2">
      <c r="G2145" s="11"/>
      <c r="H2145" s="12"/>
      <c r="I2145" s="12"/>
      <c r="J2145" s="17"/>
      <c r="K2145" s="17"/>
      <c r="L2145" s="11"/>
      <c r="M2145" s="9"/>
      <c r="N2145" s="9"/>
      <c r="O2145" s="9"/>
    </row>
    <row r="2146" spans="7:15" x14ac:dyDescent="0.2">
      <c r="G2146" s="11"/>
      <c r="H2146" s="12"/>
      <c r="I2146" s="12"/>
      <c r="J2146" s="17"/>
      <c r="K2146" s="17"/>
      <c r="L2146" s="11"/>
      <c r="M2146" s="9"/>
      <c r="N2146" s="9"/>
      <c r="O2146" s="9"/>
    </row>
    <row r="2147" spans="7:15" x14ac:dyDescent="0.2">
      <c r="G2147" s="11"/>
      <c r="H2147" s="12"/>
      <c r="I2147" s="12"/>
      <c r="J2147" s="17"/>
      <c r="K2147" s="17"/>
      <c r="L2147" s="11"/>
      <c r="M2147" s="9"/>
      <c r="N2147" s="9"/>
      <c r="O2147" s="9"/>
    </row>
    <row r="2148" spans="7:15" x14ac:dyDescent="0.2">
      <c r="G2148" s="11"/>
      <c r="H2148" s="12"/>
      <c r="I2148" s="12"/>
      <c r="J2148" s="17"/>
      <c r="K2148" s="17"/>
      <c r="L2148" s="11"/>
      <c r="M2148" s="9"/>
      <c r="N2148" s="9"/>
      <c r="O2148" s="9"/>
    </row>
    <row r="2149" spans="7:15" x14ac:dyDescent="0.2">
      <c r="G2149" s="11"/>
      <c r="H2149" s="12"/>
      <c r="I2149" s="12"/>
      <c r="J2149" s="17"/>
      <c r="K2149" s="17"/>
      <c r="L2149" s="11"/>
      <c r="M2149" s="9"/>
      <c r="N2149" s="9"/>
      <c r="O2149" s="9"/>
    </row>
    <row r="2150" spans="7:15" x14ac:dyDescent="0.2">
      <c r="G2150" s="11"/>
      <c r="H2150" s="12"/>
      <c r="I2150" s="12"/>
      <c r="J2150" s="17"/>
      <c r="K2150" s="17"/>
      <c r="L2150" s="11"/>
      <c r="M2150" s="9"/>
      <c r="N2150" s="9"/>
      <c r="O2150" s="9"/>
    </row>
    <row r="2151" spans="7:15" x14ac:dyDescent="0.2">
      <c r="G2151" s="11"/>
      <c r="H2151" s="12"/>
      <c r="I2151" s="12"/>
      <c r="J2151" s="17"/>
      <c r="K2151" s="17"/>
      <c r="L2151" s="11"/>
      <c r="M2151" s="9"/>
      <c r="N2151" s="9"/>
      <c r="O2151" s="9"/>
    </row>
    <row r="2152" spans="7:15" x14ac:dyDescent="0.2">
      <c r="G2152" s="11"/>
      <c r="H2152" s="12"/>
      <c r="I2152" s="12"/>
      <c r="J2152" s="17"/>
      <c r="K2152" s="17"/>
      <c r="L2152" s="11"/>
      <c r="M2152" s="9"/>
      <c r="N2152" s="9"/>
      <c r="O2152" s="9"/>
    </row>
    <row r="2153" spans="7:15" x14ac:dyDescent="0.2">
      <c r="G2153" s="11"/>
      <c r="H2153" s="12"/>
      <c r="I2153" s="12"/>
      <c r="J2153" s="17"/>
      <c r="K2153" s="17"/>
      <c r="L2153" s="11"/>
      <c r="M2153" s="9"/>
      <c r="N2153" s="9"/>
      <c r="O2153" s="9"/>
    </row>
    <row r="2154" spans="7:15" x14ac:dyDescent="0.2">
      <c r="G2154" s="11"/>
      <c r="H2154" s="12"/>
      <c r="I2154" s="12"/>
      <c r="J2154" s="17"/>
      <c r="K2154" s="17"/>
      <c r="L2154" s="11"/>
      <c r="M2154" s="9"/>
      <c r="N2154" s="9"/>
      <c r="O2154" s="9"/>
    </row>
    <row r="2155" spans="7:15" x14ac:dyDescent="0.2">
      <c r="G2155" s="11"/>
      <c r="H2155" s="12"/>
      <c r="I2155" s="12"/>
      <c r="J2155" s="17"/>
      <c r="K2155" s="17"/>
      <c r="L2155" s="11"/>
      <c r="M2155" s="9"/>
      <c r="N2155" s="9"/>
      <c r="O2155" s="9"/>
    </row>
    <row r="2156" spans="7:15" x14ac:dyDescent="0.2">
      <c r="G2156" s="11"/>
      <c r="H2156" s="12"/>
      <c r="I2156" s="12"/>
      <c r="J2156" s="17"/>
      <c r="K2156" s="17"/>
      <c r="L2156" s="11"/>
      <c r="M2156" s="9"/>
      <c r="N2156" s="9"/>
      <c r="O2156" s="9"/>
    </row>
    <row r="2157" spans="7:15" x14ac:dyDescent="0.2">
      <c r="G2157" s="11"/>
      <c r="H2157" s="12"/>
      <c r="I2157" s="12"/>
      <c r="J2157" s="17"/>
      <c r="K2157" s="17"/>
      <c r="L2157" s="11"/>
      <c r="M2157" s="9"/>
      <c r="N2157" s="9"/>
      <c r="O2157" s="9"/>
    </row>
    <row r="2158" spans="7:15" x14ac:dyDescent="0.2">
      <c r="G2158" s="11"/>
      <c r="H2158" s="12"/>
      <c r="I2158" s="12"/>
      <c r="J2158" s="17"/>
      <c r="K2158" s="17"/>
      <c r="L2158" s="11"/>
      <c r="M2158" s="9"/>
      <c r="N2158" s="9"/>
      <c r="O2158" s="9"/>
    </row>
    <row r="2159" spans="7:15" x14ac:dyDescent="0.2">
      <c r="G2159" s="11"/>
      <c r="H2159" s="12"/>
      <c r="I2159" s="12"/>
      <c r="J2159" s="17"/>
      <c r="K2159" s="17"/>
      <c r="L2159" s="11"/>
      <c r="M2159" s="9"/>
      <c r="N2159" s="9"/>
      <c r="O2159" s="9"/>
    </row>
    <row r="2160" spans="7:15" x14ac:dyDescent="0.2">
      <c r="G2160" s="11"/>
      <c r="H2160" s="12"/>
      <c r="I2160" s="12"/>
      <c r="J2160" s="17"/>
      <c r="K2160" s="17"/>
      <c r="L2160" s="11"/>
      <c r="M2160" s="9"/>
      <c r="N2160" s="9"/>
      <c r="O2160" s="9"/>
    </row>
    <row r="2161" spans="7:15" x14ac:dyDescent="0.2">
      <c r="G2161" s="11"/>
      <c r="H2161" s="12"/>
      <c r="I2161" s="12"/>
      <c r="J2161" s="17"/>
      <c r="K2161" s="17"/>
      <c r="L2161" s="11"/>
      <c r="M2161" s="9"/>
      <c r="N2161" s="9"/>
      <c r="O2161" s="9"/>
    </row>
    <row r="2162" spans="7:15" x14ac:dyDescent="0.2">
      <c r="G2162" s="11"/>
      <c r="H2162" s="12"/>
      <c r="I2162" s="12"/>
      <c r="J2162" s="17"/>
      <c r="K2162" s="17"/>
      <c r="L2162" s="11"/>
      <c r="M2162" s="9"/>
      <c r="N2162" s="9"/>
      <c r="O2162" s="9"/>
    </row>
    <row r="2163" spans="7:15" x14ac:dyDescent="0.2">
      <c r="G2163" s="11"/>
      <c r="H2163" s="12"/>
      <c r="I2163" s="12"/>
      <c r="J2163" s="17"/>
      <c r="K2163" s="17"/>
      <c r="L2163" s="11"/>
      <c r="M2163" s="9"/>
      <c r="N2163" s="9"/>
      <c r="O2163" s="9"/>
    </row>
    <row r="2164" spans="7:15" x14ac:dyDescent="0.2">
      <c r="G2164" s="11"/>
      <c r="H2164" s="12"/>
      <c r="I2164" s="12"/>
      <c r="J2164" s="17"/>
      <c r="K2164" s="17"/>
      <c r="L2164" s="11"/>
      <c r="M2164" s="9"/>
      <c r="N2164" s="9"/>
      <c r="O2164" s="9"/>
    </row>
    <row r="2165" spans="7:15" x14ac:dyDescent="0.2">
      <c r="G2165" s="11"/>
      <c r="H2165" s="12"/>
      <c r="I2165" s="12"/>
      <c r="J2165" s="17"/>
      <c r="K2165" s="17"/>
      <c r="L2165" s="11"/>
      <c r="M2165" s="9"/>
      <c r="N2165" s="9"/>
      <c r="O2165" s="9"/>
    </row>
    <row r="2166" spans="7:15" x14ac:dyDescent="0.2">
      <c r="G2166" s="11"/>
      <c r="H2166" s="12"/>
      <c r="I2166" s="12"/>
      <c r="J2166" s="17"/>
      <c r="K2166" s="17"/>
      <c r="L2166" s="11"/>
      <c r="M2166" s="9"/>
      <c r="N2166" s="9"/>
      <c r="O2166" s="9"/>
    </row>
    <row r="2167" spans="7:15" x14ac:dyDescent="0.2">
      <c r="G2167" s="11"/>
      <c r="H2167" s="12"/>
      <c r="I2167" s="12"/>
      <c r="J2167" s="17"/>
      <c r="K2167" s="17"/>
      <c r="L2167" s="11"/>
      <c r="M2167" s="9"/>
      <c r="N2167" s="9"/>
      <c r="O2167" s="9"/>
    </row>
    <row r="2168" spans="7:15" x14ac:dyDescent="0.2">
      <c r="G2168" s="11"/>
      <c r="H2168" s="12"/>
      <c r="I2168" s="12"/>
      <c r="J2168" s="17"/>
      <c r="K2168" s="17"/>
      <c r="L2168" s="11"/>
      <c r="M2168" s="9"/>
      <c r="N2168" s="9"/>
      <c r="O2168" s="9"/>
    </row>
    <row r="2169" spans="7:15" x14ac:dyDescent="0.2">
      <c r="G2169" s="11"/>
      <c r="H2169" s="12"/>
      <c r="I2169" s="12"/>
      <c r="J2169" s="17"/>
      <c r="K2169" s="17"/>
      <c r="L2169" s="11"/>
      <c r="M2169" s="9"/>
      <c r="N2169" s="9"/>
      <c r="O2169" s="9"/>
    </row>
    <row r="2170" spans="7:15" x14ac:dyDescent="0.2">
      <c r="G2170" s="11"/>
      <c r="H2170" s="12"/>
      <c r="I2170" s="12"/>
      <c r="J2170" s="17"/>
      <c r="K2170" s="17"/>
      <c r="L2170" s="11"/>
      <c r="M2170" s="9"/>
      <c r="N2170" s="9"/>
      <c r="O2170" s="9"/>
    </row>
    <row r="2171" spans="7:15" x14ac:dyDescent="0.2">
      <c r="G2171" s="11"/>
      <c r="H2171" s="12"/>
      <c r="I2171" s="12"/>
      <c r="J2171" s="17"/>
      <c r="K2171" s="17"/>
      <c r="L2171" s="11"/>
      <c r="M2171" s="9"/>
      <c r="N2171" s="9"/>
      <c r="O2171" s="9"/>
    </row>
    <row r="2172" spans="7:15" x14ac:dyDescent="0.2">
      <c r="G2172" s="11"/>
      <c r="H2172" s="12"/>
      <c r="I2172" s="12"/>
      <c r="J2172" s="17"/>
      <c r="K2172" s="17"/>
      <c r="L2172" s="11"/>
      <c r="M2172" s="9"/>
      <c r="N2172" s="9"/>
      <c r="O2172" s="9"/>
    </row>
    <row r="2173" spans="7:15" x14ac:dyDescent="0.2">
      <c r="G2173" s="11"/>
      <c r="H2173" s="12"/>
      <c r="I2173" s="12"/>
      <c r="J2173" s="17"/>
      <c r="K2173" s="17"/>
      <c r="L2173" s="11"/>
      <c r="M2173" s="9"/>
      <c r="N2173" s="9"/>
      <c r="O2173" s="9"/>
    </row>
    <row r="2174" spans="7:15" x14ac:dyDescent="0.2">
      <c r="G2174" s="11"/>
      <c r="H2174" s="12"/>
      <c r="I2174" s="12"/>
      <c r="J2174" s="17"/>
      <c r="K2174" s="17"/>
      <c r="L2174" s="11"/>
      <c r="M2174" s="9"/>
      <c r="N2174" s="9"/>
      <c r="O2174" s="9"/>
    </row>
    <row r="2175" spans="7:15" x14ac:dyDescent="0.2">
      <c r="G2175" s="11"/>
      <c r="H2175" s="12"/>
      <c r="I2175" s="12"/>
      <c r="J2175" s="17"/>
      <c r="K2175" s="17"/>
      <c r="L2175" s="11"/>
      <c r="M2175" s="9"/>
      <c r="N2175" s="9"/>
      <c r="O2175" s="9"/>
    </row>
    <row r="2176" spans="7:15" x14ac:dyDescent="0.2">
      <c r="G2176" s="11"/>
      <c r="H2176" s="12"/>
      <c r="I2176" s="12"/>
      <c r="J2176" s="17"/>
      <c r="K2176" s="17"/>
      <c r="L2176" s="11"/>
      <c r="M2176" s="9"/>
      <c r="N2176" s="9"/>
      <c r="O2176" s="9"/>
    </row>
    <row r="2177" spans="7:15" x14ac:dyDescent="0.2">
      <c r="G2177" s="11"/>
      <c r="H2177" s="12"/>
      <c r="I2177" s="12"/>
      <c r="J2177" s="17"/>
      <c r="K2177" s="17"/>
      <c r="L2177" s="11"/>
      <c r="M2177" s="9"/>
      <c r="N2177" s="9"/>
      <c r="O2177" s="9"/>
    </row>
    <row r="2178" spans="7:15" x14ac:dyDescent="0.2">
      <c r="G2178" s="11"/>
      <c r="H2178" s="12"/>
      <c r="I2178" s="12"/>
      <c r="J2178" s="17"/>
      <c r="K2178" s="17"/>
      <c r="L2178" s="11"/>
      <c r="M2178" s="9"/>
      <c r="N2178" s="9"/>
      <c r="O2178" s="9"/>
    </row>
    <row r="2179" spans="7:15" x14ac:dyDescent="0.2">
      <c r="G2179" s="11"/>
      <c r="H2179" s="12"/>
      <c r="I2179" s="12"/>
      <c r="J2179" s="17"/>
      <c r="K2179" s="17"/>
      <c r="L2179" s="11"/>
      <c r="M2179" s="9"/>
      <c r="N2179" s="9"/>
      <c r="O2179" s="9"/>
    </row>
    <row r="2180" spans="7:15" x14ac:dyDescent="0.2">
      <c r="G2180" s="11"/>
      <c r="H2180" s="12"/>
      <c r="I2180" s="12"/>
      <c r="J2180" s="17"/>
      <c r="K2180" s="17"/>
      <c r="L2180" s="11"/>
      <c r="M2180" s="9"/>
      <c r="N2180" s="9"/>
      <c r="O2180" s="9"/>
    </row>
    <row r="2181" spans="7:15" x14ac:dyDescent="0.2">
      <c r="G2181" s="11"/>
      <c r="H2181" s="12"/>
      <c r="I2181" s="12"/>
      <c r="J2181" s="17"/>
      <c r="K2181" s="17"/>
      <c r="L2181" s="11"/>
      <c r="M2181" s="9"/>
      <c r="N2181" s="9"/>
      <c r="O2181" s="9"/>
    </row>
    <row r="2182" spans="7:15" x14ac:dyDescent="0.2">
      <c r="G2182" s="11"/>
      <c r="H2182" s="12"/>
      <c r="I2182" s="12"/>
      <c r="J2182" s="17"/>
      <c r="K2182" s="17"/>
      <c r="L2182" s="11"/>
      <c r="M2182" s="9"/>
      <c r="N2182" s="9"/>
      <c r="O2182" s="9"/>
    </row>
    <row r="2183" spans="7:15" x14ac:dyDescent="0.2">
      <c r="G2183" s="11"/>
      <c r="H2183" s="12"/>
      <c r="I2183" s="12"/>
      <c r="J2183" s="17"/>
      <c r="K2183" s="17"/>
      <c r="L2183" s="11"/>
      <c r="M2183" s="9"/>
      <c r="N2183" s="9"/>
      <c r="O2183" s="9"/>
    </row>
    <row r="2184" spans="7:15" x14ac:dyDescent="0.2">
      <c r="G2184" s="11"/>
      <c r="H2184" s="12"/>
      <c r="I2184" s="12"/>
      <c r="J2184" s="17"/>
      <c r="K2184" s="17"/>
      <c r="L2184" s="11"/>
      <c r="M2184" s="9"/>
      <c r="N2184" s="9"/>
      <c r="O2184" s="9"/>
    </row>
    <row r="2185" spans="7:15" x14ac:dyDescent="0.2">
      <c r="G2185" s="11"/>
      <c r="H2185" s="12"/>
      <c r="I2185" s="12"/>
      <c r="J2185" s="17"/>
      <c r="K2185" s="17"/>
      <c r="L2185" s="11"/>
      <c r="M2185" s="9"/>
      <c r="N2185" s="9"/>
      <c r="O2185" s="9"/>
    </row>
    <row r="2186" spans="7:15" x14ac:dyDescent="0.2">
      <c r="G2186" s="11"/>
      <c r="H2186" s="12"/>
      <c r="I2186" s="12"/>
      <c r="J2186" s="17"/>
      <c r="K2186" s="17"/>
      <c r="L2186" s="11"/>
      <c r="M2186" s="9"/>
      <c r="N2186" s="9"/>
      <c r="O2186" s="9"/>
    </row>
    <row r="2187" spans="7:15" x14ac:dyDescent="0.2">
      <c r="G2187" s="11"/>
      <c r="H2187" s="12"/>
      <c r="I2187" s="12"/>
      <c r="J2187" s="17"/>
      <c r="K2187" s="17"/>
      <c r="L2187" s="11"/>
      <c r="M2187" s="9"/>
      <c r="N2187" s="9"/>
      <c r="O2187" s="9"/>
    </row>
    <row r="2188" spans="7:15" x14ac:dyDescent="0.2">
      <c r="G2188" s="11"/>
      <c r="H2188" s="12"/>
      <c r="I2188" s="12"/>
      <c r="J2188" s="17"/>
      <c r="K2188" s="17"/>
      <c r="L2188" s="11"/>
      <c r="M2188" s="9"/>
      <c r="N2188" s="9"/>
      <c r="O2188" s="9"/>
    </row>
    <row r="2189" spans="7:15" x14ac:dyDescent="0.2">
      <c r="G2189" s="11"/>
      <c r="H2189" s="12"/>
      <c r="I2189" s="12"/>
      <c r="J2189" s="17"/>
      <c r="K2189" s="17"/>
      <c r="L2189" s="11"/>
      <c r="M2189" s="9"/>
      <c r="N2189" s="9"/>
      <c r="O2189" s="9"/>
    </row>
    <row r="2190" spans="7:15" x14ac:dyDescent="0.2">
      <c r="G2190" s="11"/>
      <c r="H2190" s="12"/>
      <c r="I2190" s="12"/>
      <c r="J2190" s="17"/>
      <c r="K2190" s="17"/>
      <c r="L2190" s="11"/>
      <c r="M2190" s="9"/>
      <c r="N2190" s="9"/>
      <c r="O2190" s="9"/>
    </row>
    <row r="2191" spans="7:15" x14ac:dyDescent="0.2">
      <c r="G2191" s="11"/>
      <c r="H2191" s="12"/>
      <c r="I2191" s="12"/>
      <c r="J2191" s="17"/>
      <c r="K2191" s="17"/>
      <c r="L2191" s="11"/>
      <c r="M2191" s="9"/>
      <c r="N2191" s="9"/>
      <c r="O2191" s="9"/>
    </row>
    <row r="2192" spans="7:15" x14ac:dyDescent="0.2">
      <c r="G2192" s="11"/>
      <c r="H2192" s="12"/>
      <c r="I2192" s="12"/>
      <c r="J2192" s="17"/>
      <c r="K2192" s="17"/>
      <c r="L2192" s="11"/>
      <c r="M2192" s="9"/>
      <c r="N2192" s="9"/>
      <c r="O2192" s="9"/>
    </row>
    <row r="2193" spans="7:15" x14ac:dyDescent="0.2">
      <c r="G2193" s="11"/>
      <c r="H2193" s="12"/>
      <c r="I2193" s="12"/>
      <c r="J2193" s="17"/>
      <c r="K2193" s="17"/>
      <c r="L2193" s="11"/>
      <c r="M2193" s="9"/>
      <c r="N2193" s="9"/>
      <c r="O2193" s="9"/>
    </row>
    <row r="2194" spans="7:15" x14ac:dyDescent="0.2">
      <c r="G2194" s="11"/>
      <c r="H2194" s="12"/>
      <c r="I2194" s="12"/>
      <c r="J2194" s="17"/>
      <c r="K2194" s="17"/>
      <c r="L2194" s="11"/>
      <c r="M2194" s="9"/>
      <c r="N2194" s="9"/>
      <c r="O2194" s="9"/>
    </row>
    <row r="2195" spans="7:15" x14ac:dyDescent="0.2">
      <c r="G2195" s="11"/>
      <c r="H2195" s="12"/>
      <c r="I2195" s="12"/>
      <c r="J2195" s="17"/>
      <c r="K2195" s="17"/>
      <c r="L2195" s="11"/>
      <c r="M2195" s="9"/>
      <c r="N2195" s="9"/>
      <c r="O2195" s="9"/>
    </row>
    <row r="2196" spans="7:15" x14ac:dyDescent="0.2">
      <c r="G2196" s="11"/>
      <c r="H2196" s="12"/>
      <c r="I2196" s="12"/>
      <c r="J2196" s="17"/>
      <c r="K2196" s="17"/>
      <c r="L2196" s="11"/>
      <c r="M2196" s="9"/>
      <c r="N2196" s="9"/>
      <c r="O2196" s="9"/>
    </row>
    <row r="2197" spans="7:15" x14ac:dyDescent="0.2">
      <c r="G2197" s="11"/>
      <c r="H2197" s="12"/>
      <c r="I2197" s="12"/>
      <c r="J2197" s="17"/>
      <c r="K2197" s="17"/>
      <c r="L2197" s="11"/>
      <c r="M2197" s="9"/>
      <c r="N2197" s="9"/>
      <c r="O2197" s="9"/>
    </row>
    <row r="2198" spans="7:15" x14ac:dyDescent="0.2">
      <c r="G2198" s="11"/>
      <c r="H2198" s="12"/>
      <c r="I2198" s="12"/>
      <c r="J2198" s="17"/>
      <c r="K2198" s="17"/>
      <c r="L2198" s="11"/>
      <c r="M2198" s="9"/>
      <c r="N2198" s="9"/>
      <c r="O2198" s="9"/>
    </row>
    <row r="2199" spans="7:15" x14ac:dyDescent="0.2">
      <c r="G2199" s="11"/>
      <c r="H2199" s="12"/>
      <c r="I2199" s="12"/>
      <c r="J2199" s="17"/>
      <c r="K2199" s="17"/>
      <c r="L2199" s="11"/>
      <c r="M2199" s="9"/>
      <c r="N2199" s="9"/>
      <c r="O2199" s="9"/>
    </row>
    <row r="2200" spans="7:15" x14ac:dyDescent="0.2">
      <c r="G2200" s="11"/>
      <c r="H2200" s="12"/>
      <c r="I2200" s="12"/>
      <c r="J2200" s="17"/>
      <c r="K2200" s="17"/>
      <c r="L2200" s="11"/>
      <c r="M2200" s="9"/>
      <c r="N2200" s="9"/>
      <c r="O2200" s="9"/>
    </row>
    <row r="2201" spans="7:15" x14ac:dyDescent="0.2">
      <c r="G2201" s="11"/>
      <c r="H2201" s="12"/>
      <c r="I2201" s="12"/>
      <c r="J2201" s="17"/>
      <c r="K2201" s="17"/>
      <c r="L2201" s="11"/>
      <c r="M2201" s="9"/>
      <c r="N2201" s="9"/>
      <c r="O2201" s="9"/>
    </row>
    <row r="2202" spans="7:15" x14ac:dyDescent="0.2">
      <c r="G2202" s="11"/>
      <c r="H2202" s="12"/>
      <c r="I2202" s="12"/>
      <c r="J2202" s="17"/>
      <c r="K2202" s="17"/>
      <c r="L2202" s="11"/>
      <c r="M2202" s="9"/>
      <c r="N2202" s="9"/>
      <c r="O2202" s="9"/>
    </row>
    <row r="2203" spans="7:15" x14ac:dyDescent="0.2">
      <c r="G2203" s="11"/>
      <c r="H2203" s="12"/>
      <c r="I2203" s="12"/>
      <c r="J2203" s="17"/>
      <c r="K2203" s="17"/>
      <c r="L2203" s="11"/>
      <c r="M2203" s="9"/>
      <c r="N2203" s="9"/>
      <c r="O2203" s="9"/>
    </row>
    <row r="2204" spans="7:15" x14ac:dyDescent="0.2">
      <c r="G2204" s="11"/>
      <c r="H2204" s="12"/>
      <c r="I2204" s="12"/>
      <c r="J2204" s="17"/>
      <c r="K2204" s="17"/>
      <c r="L2204" s="11"/>
      <c r="M2204" s="9"/>
      <c r="N2204" s="9"/>
      <c r="O2204" s="9"/>
    </row>
    <row r="2205" spans="7:15" x14ac:dyDescent="0.2">
      <c r="G2205" s="11"/>
      <c r="H2205" s="12"/>
      <c r="I2205" s="12"/>
      <c r="J2205" s="17"/>
      <c r="K2205" s="17"/>
      <c r="L2205" s="11"/>
      <c r="M2205" s="9"/>
      <c r="N2205" s="9"/>
      <c r="O2205" s="9"/>
    </row>
    <row r="2206" spans="7:15" x14ac:dyDescent="0.2">
      <c r="G2206" s="11"/>
      <c r="H2206" s="12"/>
      <c r="I2206" s="12"/>
      <c r="J2206" s="17"/>
      <c r="K2206" s="17"/>
      <c r="L2206" s="11"/>
      <c r="M2206" s="9"/>
      <c r="N2206" s="9"/>
      <c r="O2206" s="9"/>
    </row>
    <row r="2207" spans="7:15" x14ac:dyDescent="0.2">
      <c r="G2207" s="11"/>
      <c r="H2207" s="12"/>
      <c r="I2207" s="12"/>
      <c r="J2207" s="17"/>
      <c r="K2207" s="17"/>
      <c r="L2207" s="11"/>
      <c r="M2207" s="9"/>
      <c r="N2207" s="9"/>
      <c r="O2207" s="9"/>
    </row>
    <row r="2208" spans="7:15" x14ac:dyDescent="0.2">
      <c r="G2208" s="11"/>
      <c r="H2208" s="12"/>
      <c r="I2208" s="12"/>
      <c r="J2208" s="17"/>
      <c r="K2208" s="17"/>
      <c r="L2208" s="11"/>
      <c r="M2208" s="9"/>
      <c r="N2208" s="9"/>
      <c r="O2208" s="9"/>
    </row>
    <row r="2209" spans="7:15" x14ac:dyDescent="0.2">
      <c r="G2209" s="11"/>
      <c r="H2209" s="12"/>
      <c r="I2209" s="12"/>
      <c r="J2209" s="17"/>
      <c r="K2209" s="17"/>
      <c r="L2209" s="11"/>
      <c r="M2209" s="9"/>
      <c r="N2209" s="9"/>
      <c r="O2209" s="9"/>
    </row>
    <row r="2210" spans="7:15" x14ac:dyDescent="0.2">
      <c r="G2210" s="11"/>
      <c r="H2210" s="12"/>
      <c r="I2210" s="12"/>
      <c r="J2210" s="17"/>
      <c r="K2210" s="17"/>
      <c r="L2210" s="11"/>
      <c r="M2210" s="9"/>
      <c r="N2210" s="9"/>
      <c r="O2210" s="9"/>
    </row>
    <row r="2211" spans="7:15" x14ac:dyDescent="0.2">
      <c r="G2211" s="11"/>
      <c r="H2211" s="12"/>
      <c r="I2211" s="12"/>
      <c r="J2211" s="17"/>
      <c r="K2211" s="17"/>
      <c r="L2211" s="11"/>
      <c r="M2211" s="9"/>
      <c r="N2211" s="9"/>
      <c r="O2211" s="9"/>
    </row>
    <row r="2212" spans="7:15" x14ac:dyDescent="0.2">
      <c r="G2212" s="11"/>
      <c r="H2212" s="12"/>
      <c r="I2212" s="12"/>
      <c r="J2212" s="17"/>
      <c r="K2212" s="17"/>
      <c r="L2212" s="11"/>
      <c r="M2212" s="9"/>
      <c r="N2212" s="9"/>
      <c r="O2212" s="9"/>
    </row>
    <row r="2213" spans="7:15" x14ac:dyDescent="0.2">
      <c r="G2213" s="11"/>
      <c r="H2213" s="12"/>
      <c r="I2213" s="12"/>
      <c r="J2213" s="17"/>
      <c r="K2213" s="17"/>
      <c r="L2213" s="11"/>
      <c r="M2213" s="9"/>
      <c r="N2213" s="9"/>
      <c r="O2213" s="9"/>
    </row>
    <row r="2214" spans="7:15" x14ac:dyDescent="0.2">
      <c r="G2214" s="11"/>
      <c r="H2214" s="12"/>
      <c r="I2214" s="12"/>
      <c r="J2214" s="17"/>
      <c r="K2214" s="17"/>
      <c r="L2214" s="11"/>
      <c r="M2214" s="9"/>
      <c r="N2214" s="9"/>
      <c r="O2214" s="9"/>
    </row>
    <row r="2215" spans="7:15" x14ac:dyDescent="0.2">
      <c r="G2215" s="11"/>
      <c r="H2215" s="12"/>
      <c r="I2215" s="12"/>
      <c r="J2215" s="17"/>
      <c r="K2215" s="17"/>
      <c r="L2215" s="11"/>
      <c r="M2215" s="9"/>
      <c r="N2215" s="9"/>
      <c r="O2215" s="9"/>
    </row>
    <row r="2216" spans="7:15" x14ac:dyDescent="0.2">
      <c r="G2216" s="11"/>
      <c r="H2216" s="12"/>
      <c r="I2216" s="12"/>
      <c r="J2216" s="17"/>
      <c r="K2216" s="17"/>
      <c r="L2216" s="11"/>
      <c r="M2216" s="9"/>
      <c r="N2216" s="9"/>
      <c r="O2216" s="9"/>
    </row>
    <row r="2217" spans="7:15" x14ac:dyDescent="0.2">
      <c r="G2217" s="11"/>
      <c r="H2217" s="12"/>
      <c r="I2217" s="12"/>
      <c r="J2217" s="17"/>
      <c r="K2217" s="17"/>
      <c r="L2217" s="11"/>
      <c r="M2217" s="9"/>
      <c r="N2217" s="9"/>
      <c r="O2217" s="9"/>
    </row>
    <row r="2218" spans="7:15" x14ac:dyDescent="0.2">
      <c r="G2218" s="11"/>
      <c r="H2218" s="12"/>
      <c r="I2218" s="12"/>
      <c r="J2218" s="17"/>
      <c r="K2218" s="17"/>
      <c r="L2218" s="11"/>
      <c r="M2218" s="9"/>
      <c r="N2218" s="9"/>
      <c r="O2218" s="9"/>
    </row>
    <row r="2219" spans="7:15" x14ac:dyDescent="0.2">
      <c r="G2219" s="11"/>
      <c r="H2219" s="12"/>
      <c r="I2219" s="12"/>
      <c r="J2219" s="17"/>
      <c r="K2219" s="17"/>
      <c r="L2219" s="11"/>
      <c r="M2219" s="9"/>
      <c r="N2219" s="9"/>
      <c r="O2219" s="9"/>
    </row>
    <row r="2220" spans="7:15" x14ac:dyDescent="0.2">
      <c r="G2220" s="11"/>
      <c r="H2220" s="12"/>
      <c r="I2220" s="12"/>
      <c r="J2220" s="17"/>
      <c r="K2220" s="17"/>
      <c r="L2220" s="11"/>
      <c r="M2220" s="9"/>
      <c r="N2220" s="9"/>
      <c r="O2220" s="9"/>
    </row>
    <row r="2221" spans="7:15" x14ac:dyDescent="0.2">
      <c r="G2221" s="11"/>
      <c r="H2221" s="12"/>
      <c r="I2221" s="12"/>
      <c r="J2221" s="17"/>
      <c r="K2221" s="17"/>
      <c r="L2221" s="11"/>
      <c r="M2221" s="9"/>
      <c r="N2221" s="9"/>
      <c r="O2221" s="9"/>
    </row>
    <row r="2222" spans="7:15" x14ac:dyDescent="0.2">
      <c r="G2222" s="11"/>
      <c r="H2222" s="12"/>
      <c r="I2222" s="12"/>
      <c r="J2222" s="17"/>
      <c r="K2222" s="17"/>
      <c r="L2222" s="11"/>
      <c r="M2222" s="9"/>
      <c r="N2222" s="9"/>
      <c r="O2222" s="9"/>
    </row>
    <row r="2223" spans="7:15" x14ac:dyDescent="0.2">
      <c r="G2223" s="11"/>
      <c r="H2223" s="12"/>
      <c r="I2223" s="12"/>
      <c r="J2223" s="17"/>
      <c r="K2223" s="17"/>
      <c r="L2223" s="11"/>
      <c r="M2223" s="9"/>
      <c r="N2223" s="9"/>
      <c r="O2223" s="9"/>
    </row>
    <row r="2224" spans="7:15" x14ac:dyDescent="0.2">
      <c r="G2224" s="11"/>
      <c r="H2224" s="12"/>
      <c r="I2224" s="12"/>
      <c r="J2224" s="17"/>
      <c r="K2224" s="17"/>
      <c r="L2224" s="11"/>
      <c r="M2224" s="9"/>
      <c r="N2224" s="9"/>
      <c r="O2224" s="9"/>
    </row>
    <row r="2225" spans="7:15" x14ac:dyDescent="0.2">
      <c r="G2225" s="11"/>
      <c r="H2225" s="12"/>
      <c r="I2225" s="12"/>
      <c r="J2225" s="17"/>
      <c r="K2225" s="17"/>
      <c r="L2225" s="11"/>
      <c r="M2225" s="9"/>
      <c r="N2225" s="9"/>
      <c r="O2225" s="9"/>
    </row>
    <row r="2226" spans="7:15" x14ac:dyDescent="0.2">
      <c r="G2226" s="11"/>
      <c r="H2226" s="12"/>
      <c r="I2226" s="12"/>
      <c r="J2226" s="17"/>
      <c r="K2226" s="17"/>
      <c r="L2226" s="11"/>
      <c r="M2226" s="9"/>
      <c r="N2226" s="9"/>
      <c r="O2226" s="9"/>
    </row>
    <row r="2227" spans="7:15" x14ac:dyDescent="0.2">
      <c r="G2227" s="11"/>
      <c r="H2227" s="12"/>
      <c r="I2227" s="12"/>
      <c r="J2227" s="17"/>
      <c r="K2227" s="17"/>
      <c r="L2227" s="11"/>
      <c r="M2227" s="9"/>
      <c r="N2227" s="9"/>
      <c r="O2227" s="9"/>
    </row>
    <row r="2228" spans="7:15" x14ac:dyDescent="0.2">
      <c r="G2228" s="11"/>
      <c r="H2228" s="12"/>
      <c r="I2228" s="12"/>
      <c r="J2228" s="17"/>
      <c r="K2228" s="17"/>
      <c r="L2228" s="11"/>
      <c r="M2228" s="9"/>
      <c r="N2228" s="9"/>
      <c r="O2228" s="9"/>
    </row>
    <row r="2229" spans="7:15" x14ac:dyDescent="0.2">
      <c r="G2229" s="11"/>
      <c r="H2229" s="12"/>
      <c r="I2229" s="12"/>
      <c r="J2229" s="17"/>
      <c r="K2229" s="17"/>
      <c r="L2229" s="11"/>
      <c r="M2229" s="9"/>
      <c r="N2229" s="9"/>
      <c r="O2229" s="9"/>
    </row>
    <row r="2230" spans="7:15" x14ac:dyDescent="0.2">
      <c r="G2230" s="11"/>
      <c r="H2230" s="12"/>
      <c r="I2230" s="12"/>
      <c r="J2230" s="17"/>
      <c r="K2230" s="17"/>
      <c r="L2230" s="11"/>
      <c r="M2230" s="9"/>
      <c r="N2230" s="9"/>
      <c r="O2230" s="9"/>
    </row>
    <row r="2231" spans="7:15" x14ac:dyDescent="0.2">
      <c r="G2231" s="11"/>
      <c r="H2231" s="12"/>
      <c r="I2231" s="12"/>
      <c r="J2231" s="17"/>
      <c r="K2231" s="17"/>
      <c r="L2231" s="11"/>
      <c r="M2231" s="9"/>
      <c r="N2231" s="9"/>
      <c r="O2231" s="9"/>
    </row>
    <row r="2232" spans="7:15" x14ac:dyDescent="0.2">
      <c r="G2232" s="11"/>
      <c r="H2232" s="12"/>
      <c r="I2232" s="12"/>
      <c r="J2232" s="17"/>
      <c r="K2232" s="17"/>
      <c r="L2232" s="11"/>
      <c r="M2232" s="9"/>
      <c r="N2232" s="9"/>
      <c r="O2232" s="9"/>
    </row>
    <row r="2233" spans="7:15" x14ac:dyDescent="0.2">
      <c r="G2233" s="11"/>
      <c r="H2233" s="12"/>
      <c r="I2233" s="12"/>
      <c r="J2233" s="17"/>
      <c r="K2233" s="17"/>
      <c r="L2233" s="11"/>
      <c r="M2233" s="9"/>
      <c r="N2233" s="9"/>
      <c r="O2233" s="9"/>
    </row>
    <row r="2234" spans="7:15" x14ac:dyDescent="0.2">
      <c r="G2234" s="11"/>
      <c r="H2234" s="12"/>
      <c r="I2234" s="12"/>
      <c r="J2234" s="17"/>
      <c r="K2234" s="17"/>
      <c r="L2234" s="11"/>
      <c r="M2234" s="9"/>
      <c r="N2234" s="9"/>
      <c r="O2234" s="9"/>
    </row>
    <row r="2235" spans="7:15" x14ac:dyDescent="0.2">
      <c r="G2235" s="11"/>
      <c r="H2235" s="12"/>
      <c r="I2235" s="12"/>
      <c r="J2235" s="17"/>
      <c r="K2235" s="17"/>
      <c r="L2235" s="11"/>
      <c r="M2235" s="9"/>
      <c r="N2235" s="9"/>
      <c r="O2235" s="9"/>
    </row>
    <row r="2236" spans="7:15" x14ac:dyDescent="0.2">
      <c r="G2236" s="11"/>
      <c r="H2236" s="12"/>
      <c r="I2236" s="12"/>
      <c r="J2236" s="17"/>
      <c r="K2236" s="17"/>
      <c r="L2236" s="11"/>
      <c r="M2236" s="9"/>
      <c r="N2236" s="9"/>
      <c r="O2236" s="9"/>
    </row>
    <row r="2237" spans="7:15" x14ac:dyDescent="0.2">
      <c r="G2237" s="11"/>
      <c r="H2237" s="12"/>
      <c r="I2237" s="12"/>
      <c r="J2237" s="17"/>
      <c r="K2237" s="17"/>
      <c r="L2237" s="11"/>
      <c r="M2237" s="9"/>
      <c r="N2237" s="9"/>
      <c r="O2237" s="9"/>
    </row>
    <row r="2238" spans="7:15" x14ac:dyDescent="0.2">
      <c r="G2238" s="11"/>
      <c r="H2238" s="12"/>
      <c r="I2238" s="12"/>
      <c r="J2238" s="17"/>
      <c r="K2238" s="17"/>
      <c r="L2238" s="11"/>
      <c r="M2238" s="9"/>
      <c r="N2238" s="9"/>
      <c r="O2238" s="9"/>
    </row>
    <row r="2239" spans="7:15" x14ac:dyDescent="0.2">
      <c r="G2239" s="11"/>
      <c r="H2239" s="12"/>
      <c r="I2239" s="12"/>
      <c r="J2239" s="17"/>
      <c r="K2239" s="17"/>
      <c r="L2239" s="11"/>
      <c r="M2239" s="9"/>
      <c r="N2239" s="9"/>
      <c r="O2239" s="9"/>
    </row>
    <row r="2240" spans="7:15" x14ac:dyDescent="0.2">
      <c r="G2240" s="11"/>
      <c r="H2240" s="12"/>
      <c r="I2240" s="12"/>
      <c r="J2240" s="17"/>
      <c r="K2240" s="17"/>
      <c r="L2240" s="11"/>
      <c r="M2240" s="9"/>
      <c r="N2240" s="9"/>
      <c r="O2240" s="9"/>
    </row>
    <row r="2241" spans="7:15" x14ac:dyDescent="0.2">
      <c r="G2241" s="11"/>
      <c r="H2241" s="12"/>
      <c r="I2241" s="12"/>
      <c r="J2241" s="17"/>
      <c r="K2241" s="17"/>
      <c r="L2241" s="11"/>
      <c r="M2241" s="9"/>
      <c r="N2241" s="9"/>
      <c r="O2241" s="9"/>
    </row>
    <row r="2242" spans="7:15" x14ac:dyDescent="0.2">
      <c r="G2242" s="11"/>
      <c r="H2242" s="12"/>
      <c r="I2242" s="12"/>
      <c r="J2242" s="17"/>
      <c r="K2242" s="17"/>
      <c r="L2242" s="11"/>
      <c r="M2242" s="9"/>
      <c r="N2242" s="9"/>
      <c r="O2242" s="9"/>
    </row>
    <row r="2243" spans="7:15" x14ac:dyDescent="0.2">
      <c r="G2243" s="11"/>
      <c r="H2243" s="12"/>
      <c r="I2243" s="12"/>
      <c r="J2243" s="17"/>
      <c r="K2243" s="17"/>
      <c r="L2243" s="11"/>
      <c r="M2243" s="9"/>
      <c r="N2243" s="9"/>
      <c r="O2243" s="9"/>
    </row>
    <row r="2244" spans="7:15" x14ac:dyDescent="0.2">
      <c r="G2244" s="11"/>
      <c r="H2244" s="12"/>
      <c r="I2244" s="12"/>
      <c r="J2244" s="17"/>
      <c r="K2244" s="17"/>
      <c r="L2244" s="11"/>
      <c r="M2244" s="9"/>
      <c r="N2244" s="9"/>
      <c r="O2244" s="9"/>
    </row>
    <row r="2245" spans="7:15" x14ac:dyDescent="0.2">
      <c r="G2245" s="11"/>
      <c r="H2245" s="12"/>
      <c r="I2245" s="12"/>
      <c r="J2245" s="17"/>
      <c r="K2245" s="17"/>
      <c r="L2245" s="11"/>
      <c r="M2245" s="9"/>
      <c r="N2245" s="9"/>
      <c r="O2245" s="9"/>
    </row>
    <row r="2246" spans="7:15" x14ac:dyDescent="0.2">
      <c r="G2246" s="11"/>
      <c r="H2246" s="12"/>
      <c r="I2246" s="12"/>
      <c r="J2246" s="17"/>
      <c r="K2246" s="17"/>
      <c r="L2246" s="11"/>
      <c r="M2246" s="9"/>
      <c r="N2246" s="9"/>
      <c r="O2246" s="9"/>
    </row>
    <row r="2247" spans="7:15" x14ac:dyDescent="0.2">
      <c r="G2247" s="11"/>
      <c r="H2247" s="12"/>
      <c r="I2247" s="12"/>
      <c r="J2247" s="17"/>
      <c r="K2247" s="17"/>
      <c r="L2247" s="11"/>
      <c r="M2247" s="9"/>
      <c r="N2247" s="9"/>
      <c r="O2247" s="9"/>
    </row>
    <row r="2248" spans="7:15" x14ac:dyDescent="0.2">
      <c r="G2248" s="11"/>
      <c r="H2248" s="12"/>
      <c r="I2248" s="12"/>
      <c r="J2248" s="17"/>
      <c r="K2248" s="17"/>
      <c r="L2248" s="11"/>
      <c r="M2248" s="9"/>
      <c r="N2248" s="9"/>
      <c r="O2248" s="9"/>
    </row>
    <row r="2249" spans="7:15" x14ac:dyDescent="0.2">
      <c r="G2249" s="11"/>
      <c r="H2249" s="12"/>
      <c r="I2249" s="12"/>
      <c r="J2249" s="17"/>
      <c r="K2249" s="17"/>
      <c r="L2249" s="11"/>
      <c r="M2249" s="9"/>
      <c r="N2249" s="9"/>
      <c r="O2249" s="9"/>
    </row>
    <row r="2250" spans="7:15" x14ac:dyDescent="0.2">
      <c r="G2250" s="11"/>
      <c r="H2250" s="12"/>
      <c r="I2250" s="12"/>
      <c r="J2250" s="17"/>
      <c r="K2250" s="17"/>
      <c r="L2250" s="11"/>
      <c r="M2250" s="9"/>
      <c r="N2250" s="9"/>
      <c r="O2250" s="9"/>
    </row>
    <row r="2251" spans="7:15" x14ac:dyDescent="0.2">
      <c r="G2251" s="11"/>
      <c r="H2251" s="12"/>
      <c r="I2251" s="12"/>
      <c r="J2251" s="17"/>
      <c r="K2251" s="17"/>
      <c r="L2251" s="11"/>
      <c r="M2251" s="9"/>
      <c r="N2251" s="9"/>
      <c r="O2251" s="9"/>
    </row>
    <row r="2252" spans="7:15" x14ac:dyDescent="0.2">
      <c r="G2252" s="11"/>
      <c r="H2252" s="12"/>
      <c r="I2252" s="12"/>
      <c r="J2252" s="17"/>
      <c r="K2252" s="17"/>
      <c r="L2252" s="11"/>
      <c r="M2252" s="9"/>
      <c r="N2252" s="9"/>
      <c r="O2252" s="9"/>
    </row>
    <row r="2253" spans="7:15" x14ac:dyDescent="0.2">
      <c r="G2253" s="11"/>
      <c r="H2253" s="12"/>
      <c r="I2253" s="12"/>
      <c r="J2253" s="17"/>
      <c r="K2253" s="17"/>
      <c r="L2253" s="11"/>
      <c r="M2253" s="9"/>
      <c r="N2253" s="9"/>
      <c r="O2253" s="9"/>
    </row>
    <row r="2254" spans="7:15" x14ac:dyDescent="0.2">
      <c r="G2254" s="11"/>
      <c r="H2254" s="12"/>
      <c r="I2254" s="12"/>
      <c r="J2254" s="17"/>
      <c r="K2254" s="17"/>
      <c r="L2254" s="11"/>
      <c r="M2254" s="9"/>
      <c r="N2254" s="9"/>
      <c r="O2254" s="9"/>
    </row>
    <row r="2255" spans="7:15" x14ac:dyDescent="0.2">
      <c r="G2255" s="11"/>
      <c r="H2255" s="12"/>
      <c r="I2255" s="12"/>
      <c r="J2255" s="17"/>
      <c r="K2255" s="17"/>
      <c r="L2255" s="11"/>
      <c r="M2255" s="9"/>
      <c r="N2255" s="9"/>
      <c r="O2255" s="9"/>
    </row>
    <row r="2256" spans="7:15" x14ac:dyDescent="0.2">
      <c r="G2256" s="11"/>
      <c r="H2256" s="12"/>
      <c r="I2256" s="12"/>
      <c r="J2256" s="17"/>
      <c r="K2256" s="17"/>
      <c r="L2256" s="11"/>
      <c r="M2256" s="9"/>
      <c r="N2256" s="9"/>
      <c r="O2256" s="9"/>
    </row>
    <row r="2257" spans="7:15" x14ac:dyDescent="0.2">
      <c r="G2257" s="11"/>
      <c r="H2257" s="12"/>
      <c r="I2257" s="12"/>
      <c r="J2257" s="17"/>
      <c r="K2257" s="17"/>
      <c r="L2257" s="11"/>
      <c r="M2257" s="9"/>
      <c r="N2257" s="9"/>
      <c r="O2257" s="9"/>
    </row>
    <row r="2258" spans="7:15" x14ac:dyDescent="0.2">
      <c r="G2258" s="11"/>
      <c r="H2258" s="12"/>
      <c r="I2258" s="12"/>
      <c r="J2258" s="17"/>
      <c r="K2258" s="17"/>
      <c r="L2258" s="11"/>
      <c r="M2258" s="9"/>
      <c r="N2258" s="9"/>
      <c r="O2258" s="9"/>
    </row>
    <row r="2259" spans="7:15" x14ac:dyDescent="0.2">
      <c r="G2259" s="11"/>
      <c r="H2259" s="12"/>
      <c r="I2259" s="12"/>
      <c r="J2259" s="17"/>
      <c r="K2259" s="17"/>
      <c r="L2259" s="11"/>
      <c r="M2259" s="9"/>
      <c r="N2259" s="9"/>
      <c r="O2259" s="9"/>
    </row>
    <row r="2260" spans="7:15" x14ac:dyDescent="0.2">
      <c r="G2260" s="11"/>
      <c r="H2260" s="12"/>
      <c r="I2260" s="12"/>
      <c r="J2260" s="17"/>
      <c r="K2260" s="17"/>
      <c r="L2260" s="11"/>
      <c r="M2260" s="9"/>
      <c r="N2260" s="9"/>
      <c r="O2260" s="9"/>
    </row>
    <row r="2261" spans="7:15" x14ac:dyDescent="0.2">
      <c r="G2261" s="11"/>
      <c r="H2261" s="12"/>
      <c r="I2261" s="12"/>
      <c r="J2261" s="17"/>
      <c r="K2261" s="17"/>
      <c r="L2261" s="11"/>
      <c r="M2261" s="9"/>
      <c r="N2261" s="9"/>
      <c r="O2261" s="9"/>
    </row>
    <row r="2262" spans="7:15" x14ac:dyDescent="0.2">
      <c r="G2262" s="11"/>
      <c r="H2262" s="12"/>
      <c r="I2262" s="12"/>
      <c r="J2262" s="17"/>
      <c r="K2262" s="17"/>
      <c r="L2262" s="11"/>
      <c r="M2262" s="9"/>
      <c r="N2262" s="9"/>
      <c r="O2262" s="9"/>
    </row>
    <row r="2263" spans="7:15" x14ac:dyDescent="0.2">
      <c r="G2263" s="11"/>
      <c r="H2263" s="12"/>
      <c r="I2263" s="12"/>
      <c r="J2263" s="17"/>
      <c r="K2263" s="17"/>
      <c r="L2263" s="11"/>
      <c r="M2263" s="9"/>
      <c r="N2263" s="9"/>
      <c r="O2263" s="9"/>
    </row>
    <row r="2264" spans="7:15" x14ac:dyDescent="0.2">
      <c r="G2264" s="11"/>
      <c r="H2264" s="12"/>
      <c r="I2264" s="12"/>
      <c r="J2264" s="17"/>
      <c r="K2264" s="17"/>
      <c r="L2264" s="11"/>
      <c r="M2264" s="9"/>
      <c r="N2264" s="9"/>
      <c r="O2264" s="9"/>
    </row>
    <row r="2265" spans="7:15" x14ac:dyDescent="0.2">
      <c r="G2265" s="11"/>
      <c r="H2265" s="12"/>
      <c r="I2265" s="12"/>
      <c r="J2265" s="17"/>
      <c r="K2265" s="17"/>
      <c r="L2265" s="11"/>
      <c r="M2265" s="9"/>
      <c r="N2265" s="9"/>
      <c r="O2265" s="9"/>
    </row>
    <row r="2266" spans="7:15" x14ac:dyDescent="0.2">
      <c r="G2266" s="11"/>
      <c r="H2266" s="12"/>
      <c r="I2266" s="12"/>
      <c r="J2266" s="17"/>
      <c r="K2266" s="17"/>
      <c r="L2266" s="11"/>
      <c r="M2266" s="9"/>
      <c r="N2266" s="9"/>
      <c r="O2266" s="9"/>
    </row>
    <row r="2267" spans="7:15" x14ac:dyDescent="0.2">
      <c r="G2267" s="11"/>
      <c r="H2267" s="12"/>
      <c r="I2267" s="12"/>
      <c r="J2267" s="17"/>
      <c r="K2267" s="17"/>
      <c r="L2267" s="11"/>
      <c r="M2267" s="9"/>
      <c r="N2267" s="9"/>
      <c r="O2267" s="9"/>
    </row>
    <row r="2268" spans="7:15" x14ac:dyDescent="0.2">
      <c r="G2268" s="11"/>
      <c r="H2268" s="12"/>
      <c r="I2268" s="12"/>
      <c r="J2268" s="17"/>
      <c r="K2268" s="17"/>
      <c r="L2268" s="11"/>
      <c r="M2268" s="9"/>
      <c r="N2268" s="9"/>
      <c r="O2268" s="9"/>
    </row>
    <row r="2269" spans="7:15" x14ac:dyDescent="0.2">
      <c r="G2269" s="11"/>
      <c r="H2269" s="12"/>
      <c r="I2269" s="12"/>
      <c r="J2269" s="17"/>
      <c r="K2269" s="17"/>
      <c r="L2269" s="11"/>
      <c r="M2269" s="9"/>
      <c r="N2269" s="9"/>
      <c r="O2269" s="9"/>
    </row>
    <row r="2270" spans="7:15" x14ac:dyDescent="0.2">
      <c r="G2270" s="11"/>
      <c r="H2270" s="12"/>
      <c r="I2270" s="12"/>
      <c r="J2270" s="17"/>
      <c r="K2270" s="17"/>
      <c r="L2270" s="11"/>
      <c r="M2270" s="9"/>
      <c r="N2270" s="9"/>
      <c r="O2270" s="9"/>
    </row>
    <row r="2271" spans="7:15" x14ac:dyDescent="0.2">
      <c r="G2271" s="11"/>
      <c r="H2271" s="12"/>
      <c r="I2271" s="12"/>
      <c r="J2271" s="17"/>
      <c r="K2271" s="17"/>
      <c r="L2271" s="11"/>
      <c r="M2271" s="9"/>
      <c r="N2271" s="9"/>
      <c r="O2271" s="9"/>
    </row>
    <row r="2272" spans="7:15" x14ac:dyDescent="0.2">
      <c r="G2272" s="11"/>
      <c r="H2272" s="12"/>
      <c r="I2272" s="12"/>
      <c r="J2272" s="17"/>
      <c r="K2272" s="17"/>
      <c r="L2272" s="11"/>
      <c r="M2272" s="9"/>
      <c r="N2272" s="9"/>
      <c r="O2272" s="9"/>
    </row>
    <row r="2273" spans="7:15" x14ac:dyDescent="0.2">
      <c r="G2273" s="11"/>
      <c r="H2273" s="12"/>
      <c r="I2273" s="12"/>
      <c r="J2273" s="17"/>
      <c r="K2273" s="17"/>
      <c r="L2273" s="11"/>
      <c r="M2273" s="9"/>
      <c r="N2273" s="9"/>
      <c r="O2273" s="9"/>
    </row>
    <row r="2274" spans="7:15" x14ac:dyDescent="0.2">
      <c r="G2274" s="11"/>
      <c r="H2274" s="12"/>
      <c r="I2274" s="12"/>
      <c r="J2274" s="17"/>
      <c r="K2274" s="17"/>
      <c r="L2274" s="11"/>
      <c r="M2274" s="9"/>
      <c r="N2274" s="9"/>
      <c r="O2274" s="9"/>
    </row>
    <row r="2275" spans="7:15" x14ac:dyDescent="0.2">
      <c r="G2275" s="11"/>
      <c r="H2275" s="12"/>
      <c r="I2275" s="12"/>
      <c r="J2275" s="17"/>
      <c r="K2275" s="17"/>
      <c r="L2275" s="11"/>
      <c r="M2275" s="9"/>
      <c r="N2275" s="9"/>
      <c r="O2275" s="9"/>
    </row>
    <row r="2276" spans="7:15" x14ac:dyDescent="0.2">
      <c r="G2276" s="11"/>
      <c r="H2276" s="12"/>
      <c r="I2276" s="12"/>
      <c r="J2276" s="17"/>
      <c r="K2276" s="17"/>
      <c r="L2276" s="11"/>
      <c r="M2276" s="9"/>
      <c r="N2276" s="9"/>
      <c r="O2276" s="9"/>
    </row>
    <row r="2277" spans="7:15" x14ac:dyDescent="0.2">
      <c r="G2277" s="11"/>
      <c r="H2277" s="12"/>
      <c r="I2277" s="12"/>
      <c r="J2277" s="17"/>
      <c r="K2277" s="17"/>
      <c r="L2277" s="11"/>
      <c r="M2277" s="9"/>
      <c r="N2277" s="9"/>
      <c r="O2277" s="9"/>
    </row>
    <row r="2278" spans="7:15" x14ac:dyDescent="0.2">
      <c r="G2278" s="11"/>
      <c r="H2278" s="12"/>
      <c r="I2278" s="12"/>
      <c r="J2278" s="17"/>
      <c r="K2278" s="17"/>
      <c r="L2278" s="11"/>
      <c r="M2278" s="9"/>
      <c r="N2278" s="9"/>
      <c r="O2278" s="9"/>
    </row>
    <row r="2279" spans="7:15" x14ac:dyDescent="0.2">
      <c r="G2279" s="11"/>
      <c r="H2279" s="12"/>
      <c r="I2279" s="12"/>
      <c r="J2279" s="17"/>
      <c r="K2279" s="17"/>
      <c r="L2279" s="11"/>
      <c r="M2279" s="9"/>
      <c r="N2279" s="9"/>
      <c r="O2279" s="9"/>
    </row>
    <row r="2280" spans="7:15" x14ac:dyDescent="0.2">
      <c r="G2280" s="11"/>
      <c r="H2280" s="12"/>
      <c r="I2280" s="12"/>
      <c r="J2280" s="17"/>
      <c r="K2280" s="17"/>
      <c r="L2280" s="11"/>
      <c r="M2280" s="9"/>
      <c r="N2280" s="9"/>
      <c r="O2280" s="9"/>
    </row>
    <row r="2281" spans="7:15" x14ac:dyDescent="0.2">
      <c r="G2281" s="11"/>
      <c r="H2281" s="12"/>
      <c r="I2281" s="12"/>
      <c r="J2281" s="17"/>
      <c r="K2281" s="17"/>
      <c r="L2281" s="11"/>
      <c r="M2281" s="9"/>
      <c r="N2281" s="9"/>
      <c r="O2281" s="9"/>
    </row>
    <row r="2282" spans="7:15" x14ac:dyDescent="0.2">
      <c r="G2282" s="11"/>
      <c r="H2282" s="12"/>
      <c r="I2282" s="12"/>
      <c r="J2282" s="17"/>
      <c r="K2282" s="17"/>
      <c r="L2282" s="11"/>
      <c r="M2282" s="9"/>
      <c r="N2282" s="9"/>
      <c r="O2282" s="9"/>
    </row>
    <row r="2283" spans="7:15" x14ac:dyDescent="0.2">
      <c r="G2283" s="11"/>
      <c r="H2283" s="12"/>
      <c r="I2283" s="12"/>
      <c r="J2283" s="17"/>
      <c r="K2283" s="17"/>
      <c r="L2283" s="11"/>
      <c r="M2283" s="9"/>
      <c r="N2283" s="9"/>
      <c r="O2283" s="9"/>
    </row>
    <row r="2284" spans="7:15" x14ac:dyDescent="0.2">
      <c r="G2284" s="11"/>
      <c r="H2284" s="12"/>
      <c r="I2284" s="12"/>
      <c r="J2284" s="17"/>
      <c r="K2284" s="17"/>
      <c r="L2284" s="11"/>
      <c r="M2284" s="9"/>
      <c r="N2284" s="9"/>
      <c r="O2284" s="9"/>
    </row>
    <row r="2285" spans="7:15" x14ac:dyDescent="0.2">
      <c r="G2285" s="11"/>
      <c r="H2285" s="12"/>
      <c r="I2285" s="12"/>
      <c r="J2285" s="17"/>
      <c r="K2285" s="17"/>
      <c r="L2285" s="11"/>
      <c r="M2285" s="9"/>
      <c r="N2285" s="9"/>
      <c r="O2285" s="9"/>
    </row>
    <row r="2286" spans="7:15" x14ac:dyDescent="0.2">
      <c r="G2286" s="11"/>
      <c r="H2286" s="12"/>
      <c r="I2286" s="12"/>
      <c r="J2286" s="17"/>
      <c r="K2286" s="17"/>
      <c r="L2286" s="11"/>
      <c r="M2286" s="9"/>
      <c r="N2286" s="9"/>
      <c r="O2286" s="9"/>
    </row>
    <row r="2287" spans="7:15" x14ac:dyDescent="0.2">
      <c r="G2287" s="11"/>
      <c r="H2287" s="12"/>
      <c r="I2287" s="12"/>
      <c r="J2287" s="17"/>
      <c r="K2287" s="17"/>
      <c r="L2287" s="11"/>
      <c r="M2287" s="9"/>
      <c r="N2287" s="9"/>
      <c r="O2287" s="9"/>
    </row>
    <row r="2288" spans="7:15" x14ac:dyDescent="0.2">
      <c r="G2288" s="11"/>
      <c r="H2288" s="12"/>
      <c r="I2288" s="12"/>
      <c r="J2288" s="17"/>
      <c r="K2288" s="17"/>
      <c r="L2288" s="11"/>
      <c r="M2288" s="9"/>
      <c r="N2288" s="9"/>
      <c r="O2288" s="9"/>
    </row>
    <row r="2289" spans="7:15" x14ac:dyDescent="0.2">
      <c r="G2289" s="11"/>
      <c r="H2289" s="12"/>
      <c r="I2289" s="12"/>
      <c r="J2289" s="17"/>
      <c r="K2289" s="17"/>
      <c r="L2289" s="11"/>
      <c r="M2289" s="9"/>
      <c r="N2289" s="9"/>
      <c r="O2289" s="9"/>
    </row>
    <row r="2290" spans="7:15" x14ac:dyDescent="0.2">
      <c r="G2290" s="11"/>
      <c r="H2290" s="12"/>
      <c r="I2290" s="12"/>
      <c r="J2290" s="17"/>
      <c r="K2290" s="17"/>
      <c r="L2290" s="11"/>
      <c r="M2290" s="9"/>
      <c r="N2290" s="9"/>
      <c r="O2290" s="9"/>
    </row>
    <row r="2291" spans="7:15" x14ac:dyDescent="0.2">
      <c r="G2291" s="11"/>
      <c r="H2291" s="12"/>
      <c r="I2291" s="12"/>
      <c r="J2291" s="17"/>
      <c r="K2291" s="17"/>
      <c r="L2291" s="11"/>
      <c r="M2291" s="9"/>
      <c r="N2291" s="9"/>
      <c r="O2291" s="9"/>
    </row>
    <row r="2292" spans="7:15" x14ac:dyDescent="0.2">
      <c r="G2292" s="11"/>
      <c r="H2292" s="12"/>
      <c r="I2292" s="12"/>
      <c r="J2292" s="17"/>
      <c r="K2292" s="17"/>
      <c r="L2292" s="11"/>
      <c r="M2292" s="9"/>
      <c r="N2292" s="9"/>
      <c r="O2292" s="9"/>
    </row>
    <row r="2293" spans="7:15" x14ac:dyDescent="0.2">
      <c r="G2293" s="11"/>
      <c r="H2293" s="12"/>
      <c r="I2293" s="12"/>
      <c r="J2293" s="17"/>
      <c r="K2293" s="17"/>
      <c r="L2293" s="11"/>
      <c r="M2293" s="9"/>
      <c r="N2293" s="9"/>
      <c r="O2293" s="9"/>
    </row>
    <row r="2294" spans="7:15" x14ac:dyDescent="0.2">
      <c r="G2294" s="11"/>
      <c r="H2294" s="12"/>
      <c r="I2294" s="12"/>
      <c r="J2294" s="17"/>
      <c r="K2294" s="17"/>
      <c r="L2294" s="11"/>
      <c r="M2294" s="9"/>
      <c r="N2294" s="9"/>
      <c r="O2294" s="9"/>
    </row>
    <row r="2295" spans="7:15" x14ac:dyDescent="0.2">
      <c r="G2295" s="11"/>
      <c r="H2295" s="12"/>
      <c r="I2295" s="12"/>
      <c r="J2295" s="17"/>
      <c r="K2295" s="17"/>
      <c r="L2295" s="11"/>
      <c r="M2295" s="9"/>
      <c r="N2295" s="9"/>
      <c r="O2295" s="9"/>
    </row>
    <row r="2296" spans="7:15" x14ac:dyDescent="0.2">
      <c r="G2296" s="11"/>
      <c r="H2296" s="12"/>
      <c r="I2296" s="12"/>
      <c r="J2296" s="17"/>
      <c r="K2296" s="17"/>
      <c r="L2296" s="11"/>
      <c r="M2296" s="9"/>
      <c r="N2296" s="9"/>
      <c r="O2296" s="9"/>
    </row>
    <row r="2297" spans="7:15" x14ac:dyDescent="0.2">
      <c r="G2297" s="11"/>
      <c r="H2297" s="12"/>
      <c r="I2297" s="12"/>
      <c r="J2297" s="17"/>
      <c r="K2297" s="17"/>
      <c r="L2297" s="11"/>
      <c r="M2297" s="9"/>
      <c r="N2297" s="9"/>
      <c r="O2297" s="9"/>
    </row>
    <row r="2298" spans="7:15" x14ac:dyDescent="0.2">
      <c r="G2298" s="11"/>
      <c r="H2298" s="12"/>
      <c r="I2298" s="12"/>
      <c r="J2298" s="17"/>
      <c r="K2298" s="17"/>
      <c r="L2298" s="11"/>
      <c r="M2298" s="9"/>
      <c r="N2298" s="9"/>
      <c r="O2298" s="9"/>
    </row>
    <row r="2299" spans="7:15" x14ac:dyDescent="0.2">
      <c r="G2299" s="11"/>
      <c r="H2299" s="12"/>
      <c r="I2299" s="12"/>
      <c r="J2299" s="17"/>
      <c r="K2299" s="17"/>
      <c r="L2299" s="11"/>
      <c r="M2299" s="9"/>
      <c r="N2299" s="9"/>
      <c r="O2299" s="9"/>
    </row>
    <row r="2300" spans="7:15" x14ac:dyDescent="0.2">
      <c r="G2300" s="11"/>
      <c r="H2300" s="12"/>
      <c r="I2300" s="12"/>
      <c r="J2300" s="17"/>
      <c r="K2300" s="17"/>
      <c r="L2300" s="11"/>
      <c r="M2300" s="9"/>
      <c r="N2300" s="9"/>
      <c r="O2300" s="9"/>
    </row>
    <row r="2301" spans="7:15" x14ac:dyDescent="0.2">
      <c r="G2301" s="11"/>
      <c r="H2301" s="12"/>
      <c r="I2301" s="12"/>
      <c r="J2301" s="17"/>
      <c r="K2301" s="17"/>
      <c r="L2301" s="11"/>
      <c r="M2301" s="9"/>
      <c r="N2301" s="9"/>
      <c r="O2301" s="9"/>
    </row>
    <row r="2302" spans="7:15" x14ac:dyDescent="0.2">
      <c r="G2302" s="11"/>
      <c r="H2302" s="12"/>
      <c r="I2302" s="12"/>
      <c r="J2302" s="17"/>
      <c r="K2302" s="17"/>
      <c r="L2302" s="11"/>
      <c r="M2302" s="9"/>
      <c r="N2302" s="9"/>
      <c r="O2302" s="9"/>
    </row>
    <row r="2303" spans="7:15" x14ac:dyDescent="0.2">
      <c r="G2303" s="11"/>
      <c r="H2303" s="12"/>
      <c r="I2303" s="12"/>
      <c r="J2303" s="17"/>
      <c r="K2303" s="17"/>
      <c r="L2303" s="11"/>
      <c r="M2303" s="9"/>
      <c r="N2303" s="9"/>
      <c r="O2303" s="9"/>
    </row>
    <row r="2304" spans="7:15" x14ac:dyDescent="0.2">
      <c r="G2304" s="11"/>
      <c r="H2304" s="12"/>
      <c r="I2304" s="12"/>
      <c r="J2304" s="17"/>
      <c r="K2304" s="17"/>
      <c r="L2304" s="11"/>
      <c r="M2304" s="9"/>
      <c r="N2304" s="9"/>
      <c r="O2304" s="9"/>
    </row>
    <row r="2305" spans="7:15" x14ac:dyDescent="0.2">
      <c r="G2305" s="11"/>
      <c r="H2305" s="12"/>
      <c r="I2305" s="12"/>
      <c r="J2305" s="17"/>
      <c r="K2305" s="17"/>
      <c r="L2305" s="11"/>
      <c r="M2305" s="9"/>
      <c r="N2305" s="9"/>
      <c r="O2305" s="9"/>
    </row>
    <row r="2306" spans="7:15" x14ac:dyDescent="0.2">
      <c r="G2306" s="11"/>
      <c r="H2306" s="12"/>
      <c r="I2306" s="12"/>
      <c r="J2306" s="17"/>
      <c r="K2306" s="17"/>
      <c r="L2306" s="11"/>
      <c r="M2306" s="9"/>
      <c r="N2306" s="9"/>
      <c r="O2306" s="9"/>
    </row>
    <row r="2307" spans="7:15" x14ac:dyDescent="0.2">
      <c r="G2307" s="11"/>
      <c r="H2307" s="12"/>
      <c r="I2307" s="12"/>
      <c r="J2307" s="17"/>
      <c r="K2307" s="17"/>
      <c r="L2307" s="11"/>
      <c r="M2307" s="9"/>
      <c r="N2307" s="9"/>
      <c r="O2307" s="9"/>
    </row>
    <row r="2308" spans="7:15" x14ac:dyDescent="0.2">
      <c r="G2308" s="11"/>
      <c r="H2308" s="12"/>
      <c r="I2308" s="12"/>
      <c r="J2308" s="17"/>
      <c r="K2308" s="17"/>
      <c r="L2308" s="11"/>
      <c r="M2308" s="9"/>
      <c r="N2308" s="9"/>
      <c r="O2308" s="9"/>
    </row>
    <row r="2309" spans="7:15" x14ac:dyDescent="0.2">
      <c r="G2309" s="11"/>
      <c r="H2309" s="12"/>
      <c r="I2309" s="12"/>
      <c r="J2309" s="17"/>
      <c r="K2309" s="17"/>
      <c r="L2309" s="11"/>
      <c r="M2309" s="9"/>
      <c r="N2309" s="9"/>
      <c r="O2309" s="9"/>
    </row>
    <row r="2310" spans="7:15" x14ac:dyDescent="0.2">
      <c r="G2310" s="11"/>
      <c r="H2310" s="12"/>
      <c r="I2310" s="12"/>
      <c r="J2310" s="17"/>
      <c r="K2310" s="17"/>
      <c r="L2310" s="11"/>
      <c r="M2310" s="9"/>
      <c r="N2310" s="9"/>
      <c r="O2310" s="9"/>
    </row>
    <row r="2311" spans="7:15" x14ac:dyDescent="0.2">
      <c r="G2311" s="11"/>
      <c r="H2311" s="12"/>
      <c r="I2311" s="12"/>
      <c r="J2311" s="17"/>
      <c r="K2311" s="17"/>
      <c r="L2311" s="11"/>
      <c r="M2311" s="9"/>
      <c r="N2311" s="9"/>
      <c r="O2311" s="9"/>
    </row>
    <row r="2312" spans="7:15" x14ac:dyDescent="0.2">
      <c r="G2312" s="11"/>
      <c r="H2312" s="12"/>
      <c r="I2312" s="12"/>
      <c r="J2312" s="17"/>
      <c r="K2312" s="17"/>
      <c r="L2312" s="11"/>
      <c r="M2312" s="9"/>
      <c r="N2312" s="9"/>
      <c r="O2312" s="9"/>
    </row>
    <row r="2313" spans="7:15" x14ac:dyDescent="0.2">
      <c r="G2313" s="11"/>
      <c r="H2313" s="12"/>
      <c r="I2313" s="12"/>
      <c r="J2313" s="17"/>
      <c r="K2313" s="17"/>
      <c r="L2313" s="11"/>
      <c r="M2313" s="9"/>
      <c r="N2313" s="9"/>
      <c r="O2313" s="9"/>
    </row>
    <row r="2314" spans="7:15" x14ac:dyDescent="0.2">
      <c r="G2314" s="11"/>
      <c r="H2314" s="12"/>
      <c r="I2314" s="12"/>
      <c r="J2314" s="17"/>
      <c r="K2314" s="17"/>
      <c r="L2314" s="11"/>
      <c r="M2314" s="9"/>
      <c r="N2314" s="9"/>
      <c r="O2314" s="9"/>
    </row>
    <row r="2315" spans="7:15" x14ac:dyDescent="0.2">
      <c r="G2315" s="11"/>
      <c r="H2315" s="12"/>
      <c r="I2315" s="12"/>
      <c r="J2315" s="17"/>
      <c r="K2315" s="17"/>
      <c r="L2315" s="11"/>
      <c r="M2315" s="9"/>
      <c r="N2315" s="9"/>
      <c r="O2315" s="9"/>
    </row>
    <row r="2316" spans="7:15" x14ac:dyDescent="0.2">
      <c r="G2316" s="11"/>
      <c r="H2316" s="12"/>
      <c r="I2316" s="12"/>
      <c r="J2316" s="17"/>
      <c r="K2316" s="17"/>
      <c r="L2316" s="11"/>
      <c r="M2316" s="9"/>
      <c r="N2316" s="9"/>
      <c r="O2316" s="9"/>
    </row>
    <row r="2317" spans="7:15" x14ac:dyDescent="0.2">
      <c r="G2317" s="11"/>
      <c r="H2317" s="12"/>
      <c r="I2317" s="12"/>
      <c r="J2317" s="17"/>
      <c r="K2317" s="17"/>
      <c r="L2317" s="11"/>
      <c r="M2317" s="9"/>
      <c r="N2317" s="9"/>
      <c r="O2317" s="9"/>
    </row>
    <row r="2318" spans="7:15" x14ac:dyDescent="0.2">
      <c r="G2318" s="11"/>
      <c r="H2318" s="12"/>
      <c r="I2318" s="12"/>
      <c r="J2318" s="17"/>
      <c r="K2318" s="17"/>
      <c r="L2318" s="11"/>
      <c r="M2318" s="9"/>
      <c r="N2318" s="9"/>
      <c r="O2318" s="9"/>
    </row>
    <row r="2319" spans="7:15" x14ac:dyDescent="0.2">
      <c r="G2319" s="11"/>
      <c r="H2319" s="12"/>
      <c r="I2319" s="12"/>
      <c r="J2319" s="17"/>
      <c r="K2319" s="17"/>
      <c r="L2319" s="11"/>
      <c r="M2319" s="9"/>
      <c r="N2319" s="9"/>
      <c r="O2319" s="9"/>
    </row>
    <row r="2320" spans="7:15" x14ac:dyDescent="0.2">
      <c r="G2320" s="11"/>
      <c r="H2320" s="12"/>
      <c r="I2320" s="12"/>
      <c r="J2320" s="17"/>
      <c r="K2320" s="17"/>
      <c r="L2320" s="11"/>
      <c r="M2320" s="9"/>
      <c r="N2320" s="9"/>
      <c r="O2320" s="9"/>
    </row>
    <row r="2321" spans="7:15" x14ac:dyDescent="0.2">
      <c r="G2321" s="11"/>
      <c r="H2321" s="12"/>
      <c r="I2321" s="12"/>
      <c r="J2321" s="17"/>
      <c r="K2321" s="17"/>
      <c r="L2321" s="11"/>
      <c r="M2321" s="9"/>
      <c r="N2321" s="9"/>
      <c r="O2321" s="9"/>
    </row>
    <row r="2322" spans="7:15" x14ac:dyDescent="0.2">
      <c r="G2322" s="11"/>
      <c r="H2322" s="12"/>
      <c r="I2322" s="12"/>
      <c r="J2322" s="17"/>
      <c r="K2322" s="17"/>
      <c r="L2322" s="11"/>
      <c r="M2322" s="9"/>
      <c r="N2322" s="9"/>
      <c r="O2322" s="9"/>
    </row>
    <row r="2323" spans="7:15" x14ac:dyDescent="0.2">
      <c r="G2323" s="11"/>
      <c r="H2323" s="12"/>
      <c r="I2323" s="12"/>
      <c r="J2323" s="17"/>
      <c r="K2323" s="17"/>
      <c r="L2323" s="11"/>
      <c r="M2323" s="9"/>
      <c r="N2323" s="9"/>
      <c r="O2323" s="9"/>
    </row>
    <row r="2324" spans="7:15" x14ac:dyDescent="0.2">
      <c r="G2324" s="11"/>
      <c r="H2324" s="12"/>
      <c r="I2324" s="12"/>
      <c r="J2324" s="17"/>
      <c r="K2324" s="17"/>
      <c r="L2324" s="11"/>
      <c r="M2324" s="9"/>
      <c r="N2324" s="9"/>
      <c r="O2324" s="9"/>
    </row>
    <row r="2325" spans="7:15" x14ac:dyDescent="0.2">
      <c r="G2325" s="11"/>
      <c r="H2325" s="12"/>
      <c r="I2325" s="12"/>
      <c r="J2325" s="17"/>
      <c r="K2325" s="17"/>
      <c r="L2325" s="11"/>
      <c r="M2325" s="9"/>
      <c r="N2325" s="9"/>
      <c r="O2325" s="9"/>
    </row>
    <row r="2326" spans="7:15" x14ac:dyDescent="0.2">
      <c r="G2326" s="11"/>
      <c r="H2326" s="12"/>
      <c r="I2326" s="12"/>
      <c r="J2326" s="17"/>
      <c r="K2326" s="17"/>
      <c r="L2326" s="11"/>
      <c r="M2326" s="9"/>
      <c r="N2326" s="9"/>
      <c r="O2326" s="9"/>
    </row>
    <row r="2327" spans="7:15" x14ac:dyDescent="0.2">
      <c r="G2327" s="11"/>
      <c r="H2327" s="12"/>
      <c r="I2327" s="12"/>
      <c r="J2327" s="17"/>
      <c r="K2327" s="17"/>
      <c r="L2327" s="11"/>
      <c r="M2327" s="9"/>
      <c r="N2327" s="9"/>
      <c r="O2327" s="9"/>
    </row>
    <row r="2328" spans="7:15" x14ac:dyDescent="0.2">
      <c r="G2328" s="11"/>
      <c r="H2328" s="12"/>
      <c r="I2328" s="12"/>
      <c r="J2328" s="17"/>
      <c r="K2328" s="17"/>
      <c r="L2328" s="11"/>
      <c r="M2328" s="9"/>
      <c r="N2328" s="9"/>
      <c r="O2328" s="9"/>
    </row>
    <row r="2329" spans="7:15" x14ac:dyDescent="0.2">
      <c r="G2329" s="11"/>
      <c r="H2329" s="12"/>
      <c r="I2329" s="12"/>
      <c r="J2329" s="17"/>
      <c r="K2329" s="17"/>
      <c r="L2329" s="11"/>
      <c r="M2329" s="9"/>
      <c r="N2329" s="9"/>
      <c r="O2329" s="9"/>
    </row>
    <row r="2330" spans="7:15" x14ac:dyDescent="0.2">
      <c r="G2330" s="11"/>
      <c r="H2330" s="12"/>
      <c r="I2330" s="12"/>
      <c r="J2330" s="17"/>
      <c r="K2330" s="17"/>
      <c r="L2330" s="11"/>
      <c r="M2330" s="9"/>
      <c r="N2330" s="9"/>
      <c r="O2330" s="9"/>
    </row>
    <row r="2331" spans="7:15" x14ac:dyDescent="0.2">
      <c r="G2331" s="11"/>
      <c r="H2331" s="12"/>
      <c r="I2331" s="12"/>
      <c r="J2331" s="17"/>
      <c r="K2331" s="17"/>
      <c r="L2331" s="11"/>
      <c r="M2331" s="9"/>
      <c r="N2331" s="9"/>
      <c r="O2331" s="9"/>
    </row>
    <row r="2332" spans="7:15" x14ac:dyDescent="0.2">
      <c r="G2332" s="11"/>
      <c r="H2332" s="12"/>
      <c r="I2332" s="12"/>
      <c r="J2332" s="17"/>
      <c r="K2332" s="17"/>
      <c r="L2332" s="11"/>
      <c r="M2332" s="9"/>
      <c r="N2332" s="9"/>
      <c r="O2332" s="9"/>
    </row>
    <row r="2333" spans="7:15" x14ac:dyDescent="0.2">
      <c r="G2333" s="11"/>
      <c r="H2333" s="12"/>
      <c r="I2333" s="12"/>
      <c r="J2333" s="17"/>
      <c r="K2333" s="17"/>
      <c r="L2333" s="11"/>
      <c r="M2333" s="9"/>
      <c r="N2333" s="9"/>
      <c r="O2333" s="9"/>
    </row>
    <row r="2334" spans="7:15" x14ac:dyDescent="0.2">
      <c r="G2334" s="11"/>
      <c r="H2334" s="12"/>
      <c r="I2334" s="12"/>
      <c r="J2334" s="17"/>
      <c r="K2334" s="17"/>
      <c r="L2334" s="11"/>
      <c r="M2334" s="9"/>
      <c r="N2334" s="9"/>
      <c r="O2334" s="9"/>
    </row>
    <row r="2335" spans="7:15" x14ac:dyDescent="0.2">
      <c r="G2335" s="11"/>
      <c r="H2335" s="12"/>
      <c r="I2335" s="12"/>
      <c r="J2335" s="17"/>
      <c r="K2335" s="17"/>
      <c r="L2335" s="11"/>
      <c r="M2335" s="9"/>
      <c r="N2335" s="9"/>
      <c r="O2335" s="9"/>
    </row>
    <row r="2336" spans="7:15" x14ac:dyDescent="0.2">
      <c r="G2336" s="11"/>
      <c r="H2336" s="12"/>
      <c r="I2336" s="12"/>
      <c r="J2336" s="17"/>
      <c r="K2336" s="17"/>
      <c r="L2336" s="11"/>
      <c r="M2336" s="9"/>
      <c r="N2336" s="9"/>
      <c r="O2336" s="9"/>
    </row>
    <row r="2337" spans="7:15" x14ac:dyDescent="0.2">
      <c r="G2337" s="11"/>
      <c r="H2337" s="12"/>
      <c r="I2337" s="12"/>
      <c r="J2337" s="17"/>
      <c r="K2337" s="17"/>
      <c r="L2337" s="11"/>
      <c r="M2337" s="9"/>
      <c r="N2337" s="9"/>
      <c r="O2337" s="9"/>
    </row>
    <row r="2338" spans="7:15" x14ac:dyDescent="0.2">
      <c r="G2338" s="11"/>
      <c r="H2338" s="12"/>
      <c r="I2338" s="12"/>
      <c r="J2338" s="17"/>
      <c r="K2338" s="17"/>
      <c r="L2338" s="11"/>
      <c r="M2338" s="9"/>
      <c r="N2338" s="9"/>
      <c r="O2338" s="9"/>
    </row>
    <row r="2339" spans="7:15" x14ac:dyDescent="0.2">
      <c r="G2339" s="11"/>
      <c r="H2339" s="12"/>
      <c r="I2339" s="12"/>
      <c r="J2339" s="17"/>
      <c r="K2339" s="17"/>
      <c r="L2339" s="11"/>
      <c r="M2339" s="9"/>
      <c r="N2339" s="9"/>
      <c r="O2339" s="9"/>
    </row>
    <row r="2340" spans="7:15" x14ac:dyDescent="0.2">
      <c r="G2340" s="11"/>
      <c r="H2340" s="12"/>
      <c r="I2340" s="12"/>
      <c r="J2340" s="17"/>
      <c r="K2340" s="17"/>
      <c r="L2340" s="11"/>
      <c r="M2340" s="9"/>
      <c r="N2340" s="9"/>
      <c r="O2340" s="9"/>
    </row>
    <row r="2341" spans="7:15" x14ac:dyDescent="0.2">
      <c r="G2341" s="11"/>
      <c r="H2341" s="12"/>
      <c r="I2341" s="12"/>
      <c r="J2341" s="17"/>
      <c r="K2341" s="17"/>
      <c r="L2341" s="11"/>
      <c r="M2341" s="9"/>
      <c r="N2341" s="9"/>
      <c r="O2341" s="9"/>
    </row>
    <row r="2342" spans="7:15" x14ac:dyDescent="0.2">
      <c r="G2342" s="11"/>
      <c r="H2342" s="12"/>
      <c r="I2342" s="12"/>
      <c r="J2342" s="17"/>
      <c r="K2342" s="17"/>
      <c r="L2342" s="11"/>
      <c r="M2342" s="9"/>
      <c r="N2342" s="9"/>
      <c r="O2342" s="9"/>
    </row>
    <row r="2343" spans="7:15" x14ac:dyDescent="0.2">
      <c r="G2343" s="11"/>
      <c r="H2343" s="12"/>
      <c r="I2343" s="12"/>
      <c r="J2343" s="17"/>
      <c r="K2343" s="17"/>
      <c r="L2343" s="11"/>
      <c r="M2343" s="9"/>
      <c r="N2343" s="9"/>
      <c r="O2343" s="9"/>
    </row>
    <row r="2344" spans="7:15" x14ac:dyDescent="0.2">
      <c r="G2344" s="11"/>
      <c r="H2344" s="12"/>
      <c r="I2344" s="12"/>
      <c r="J2344" s="17"/>
      <c r="K2344" s="17"/>
      <c r="L2344" s="11"/>
      <c r="M2344" s="9"/>
      <c r="N2344" s="9"/>
      <c r="O2344" s="9"/>
    </row>
    <row r="2345" spans="7:15" x14ac:dyDescent="0.2">
      <c r="G2345" s="11"/>
      <c r="H2345" s="12"/>
      <c r="I2345" s="12"/>
      <c r="J2345" s="17"/>
      <c r="K2345" s="17"/>
      <c r="L2345" s="11"/>
      <c r="M2345" s="9"/>
      <c r="N2345" s="9"/>
      <c r="O2345" s="9"/>
    </row>
    <row r="2346" spans="7:15" x14ac:dyDescent="0.2">
      <c r="G2346" s="11"/>
      <c r="H2346" s="12"/>
      <c r="I2346" s="12"/>
      <c r="J2346" s="17"/>
      <c r="K2346" s="17"/>
      <c r="L2346" s="11"/>
      <c r="M2346" s="9"/>
      <c r="N2346" s="9"/>
      <c r="O2346" s="9"/>
    </row>
    <row r="2347" spans="7:15" x14ac:dyDescent="0.2">
      <c r="G2347" s="11"/>
      <c r="H2347" s="12"/>
      <c r="I2347" s="12"/>
      <c r="J2347" s="17"/>
      <c r="K2347" s="17"/>
      <c r="L2347" s="11"/>
      <c r="M2347" s="9"/>
      <c r="N2347" s="9"/>
      <c r="O2347" s="9"/>
    </row>
  </sheetData>
  <mergeCells count="1">
    <mergeCell ref="A2:N2"/>
  </mergeCells>
  <pageMargins left="0.70866141732283472" right="0.70866141732283472" top="0.74803149606299213" bottom="0.74803149606299213" header="0.31496062992125984" footer="0.31496062992125984"/>
  <pageSetup paperSize="9" scale="65"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79998168889431442"/>
    <pageSetUpPr fitToPage="1"/>
  </sheetPr>
  <dimension ref="A2:K36"/>
  <sheetViews>
    <sheetView showGridLines="0" zoomScale="80" zoomScaleNormal="80" workbookViewId="0"/>
  </sheetViews>
  <sheetFormatPr defaultColWidth="8.7109375" defaultRowHeight="15.75" x14ac:dyDescent="0.2"/>
  <cols>
    <col min="1" max="1" width="20.42578125" style="281" customWidth="1"/>
    <col min="2" max="2" width="44.5703125" style="141" customWidth="1"/>
    <col min="3" max="3" width="18.85546875" style="142" customWidth="1"/>
    <col min="4" max="4" width="22.42578125" style="142" customWidth="1"/>
    <col min="5" max="5" width="18.28515625" style="142" customWidth="1"/>
    <col min="6" max="6" width="18.140625" style="142" customWidth="1"/>
    <col min="7" max="7" width="25.28515625" style="143" customWidth="1"/>
    <col min="8" max="8" width="24.140625" style="141" customWidth="1"/>
    <col min="9" max="9" width="18.28515625" style="141" customWidth="1"/>
    <col min="10" max="10" width="14.42578125" style="141" customWidth="1"/>
    <col min="11" max="11" width="20.28515625" style="141" customWidth="1"/>
    <col min="12" max="12" width="19.85546875" style="141" customWidth="1"/>
    <col min="13" max="13" width="16.42578125" style="141" customWidth="1"/>
    <col min="14" max="14" width="18.140625" style="141" customWidth="1"/>
    <col min="15" max="15" width="16.42578125" style="141" bestFit="1" customWidth="1"/>
    <col min="16" max="16" width="18.140625" style="141" bestFit="1" customWidth="1"/>
    <col min="17" max="17" width="27.140625" style="141" bestFit="1" customWidth="1"/>
    <col min="18" max="29" width="6.7109375" style="141" bestFit="1" customWidth="1"/>
    <col min="30" max="34" width="7.7109375" style="141" bestFit="1" customWidth="1"/>
    <col min="35" max="39" width="9.28515625" style="141" bestFit="1" customWidth="1"/>
    <col min="40" max="40" width="10.28515625" style="141" bestFit="1" customWidth="1"/>
    <col min="41" max="41" width="15" style="141" bestFit="1" customWidth="1"/>
    <col min="42" max="42" width="13.140625" style="141" bestFit="1" customWidth="1"/>
    <col min="43" max="44" width="5.7109375" style="141" bestFit="1" customWidth="1"/>
    <col min="45" max="55" width="6.7109375" style="141" bestFit="1" customWidth="1"/>
    <col min="56" max="65" width="7.7109375" style="141" bestFit="1" customWidth="1"/>
    <col min="66" max="71" width="9.28515625" style="141" bestFit="1" customWidth="1"/>
    <col min="72" max="72" width="10.28515625" style="141" bestFit="1" customWidth="1"/>
    <col min="73" max="73" width="16.42578125" style="141" bestFit="1" customWidth="1"/>
    <col min="74" max="74" width="11.7109375" style="141" bestFit="1" customWidth="1"/>
    <col min="75" max="16384" width="8.7109375" style="141"/>
  </cols>
  <sheetData>
    <row r="2" spans="1:11" ht="21" x14ac:dyDescent="0.2">
      <c r="A2" s="373" t="s">
        <v>207</v>
      </c>
      <c r="B2" s="374"/>
      <c r="C2" s="374"/>
      <c r="D2" s="374"/>
      <c r="E2" s="374"/>
      <c r="F2" s="374"/>
      <c r="G2" s="375"/>
      <c r="H2" s="376"/>
      <c r="I2" s="376"/>
      <c r="J2" s="376"/>
      <c r="K2" s="376"/>
    </row>
    <row r="3" spans="1:11" x14ac:dyDescent="0.2">
      <c r="G3" s="141"/>
      <c r="J3" s="169" t="s">
        <v>234</v>
      </c>
      <c r="K3" s="189" t="e">
        <f>GETPIVOTDATA(" Total Costs",$A$5)+K4</f>
        <v>#N/A</v>
      </c>
    </row>
    <row r="4" spans="1:11" ht="18.600000000000001" customHeight="1" x14ac:dyDescent="0.2">
      <c r="C4" s="141"/>
      <c r="D4" s="141"/>
      <c r="E4" s="141"/>
      <c r="F4" s="141"/>
      <c r="H4" s="377" t="s">
        <v>233</v>
      </c>
      <c r="I4" s="378"/>
      <c r="J4" s="378"/>
      <c r="K4" s="188" t="e">
        <f>sfonsacosts</f>
        <v>#N/A</v>
      </c>
    </row>
    <row r="5" spans="1:11" hidden="1" x14ac:dyDescent="0.2">
      <c r="A5" s="323"/>
      <c r="B5" s="324"/>
      <c r="C5" s="318" t="s">
        <v>71</v>
      </c>
      <c r="D5" s="316"/>
      <c r="E5" s="319"/>
      <c r="F5" s="319"/>
      <c r="G5" s="319"/>
      <c r="H5" s="319"/>
      <c r="I5" s="319"/>
      <c r="J5" s="319"/>
      <c r="K5" s="317"/>
    </row>
    <row r="6" spans="1:11" s="128" customFormat="1" ht="31.5" x14ac:dyDescent="0.2">
      <c r="A6" s="325" t="s">
        <v>339</v>
      </c>
      <c r="B6" s="320" t="s">
        <v>276</v>
      </c>
      <c r="C6" s="322" t="s">
        <v>220</v>
      </c>
      <c r="D6" s="320" t="s">
        <v>256</v>
      </c>
      <c r="E6" s="320" t="s">
        <v>257</v>
      </c>
      <c r="F6" s="322" t="s">
        <v>195</v>
      </c>
      <c r="G6" s="320" t="s">
        <v>258</v>
      </c>
      <c r="H6" s="320" t="s">
        <v>221</v>
      </c>
      <c r="I6" s="322" t="s">
        <v>213</v>
      </c>
      <c r="J6" s="320" t="s">
        <v>239</v>
      </c>
      <c r="K6" s="322" t="s">
        <v>214</v>
      </c>
    </row>
    <row r="7" spans="1:11" x14ac:dyDescent="0.2">
      <c r="A7" s="325" t="s">
        <v>394</v>
      </c>
      <c r="B7" s="320" t="s">
        <v>394</v>
      </c>
      <c r="C7" s="321"/>
      <c r="D7" s="321"/>
      <c r="E7" s="321" t="e">
        <v>#N/A</v>
      </c>
      <c r="F7" s="321" t="e">
        <v>#N/A</v>
      </c>
      <c r="G7" s="321" t="e">
        <v>#N/A</v>
      </c>
      <c r="H7" s="321" t="e">
        <v>#N/A</v>
      </c>
      <c r="I7" s="321" t="e">
        <v>#N/A</v>
      </c>
      <c r="J7" s="321"/>
      <c r="K7" s="321" t="e">
        <v>#N/A</v>
      </c>
    </row>
    <row r="8" spans="1:11" x14ac:dyDescent="0.2">
      <c r="A8" s="326" t="s">
        <v>17</v>
      </c>
      <c r="B8" s="327"/>
      <c r="C8" s="321"/>
      <c r="D8" s="321"/>
      <c r="E8" s="321" t="e">
        <v>#N/A</v>
      </c>
      <c r="F8" s="321" t="e">
        <v>#N/A</v>
      </c>
      <c r="G8" s="321" t="e">
        <v>#N/A</v>
      </c>
      <c r="H8" s="321" t="e">
        <v>#N/A</v>
      </c>
      <c r="I8" s="321" t="e">
        <v>#N/A</v>
      </c>
      <c r="J8" s="321"/>
      <c r="K8" s="321" t="e">
        <v>#N/A</v>
      </c>
    </row>
    <row r="9" spans="1:11" x14ac:dyDescent="0.2">
      <c r="A9"/>
      <c r="B9"/>
      <c r="C9"/>
      <c r="D9"/>
      <c r="E9"/>
      <c r="F9"/>
      <c r="G9"/>
      <c r="H9"/>
      <c r="I9"/>
      <c r="J9"/>
      <c r="K9"/>
    </row>
    <row r="10" spans="1:11" x14ac:dyDescent="0.2">
      <c r="A10"/>
      <c r="B10"/>
      <c r="C10"/>
      <c r="D10"/>
      <c r="E10"/>
      <c r="F10"/>
      <c r="G10"/>
      <c r="H10"/>
      <c r="I10"/>
      <c r="J10"/>
      <c r="K10"/>
    </row>
    <row r="11" spans="1:11" x14ac:dyDescent="0.2">
      <c r="A11"/>
      <c r="B11"/>
      <c r="C11"/>
      <c r="D11"/>
      <c r="E11"/>
      <c r="F11"/>
      <c r="G11"/>
      <c r="H11"/>
      <c r="I11"/>
      <c r="J11"/>
      <c r="K11"/>
    </row>
    <row r="12" spans="1:11" x14ac:dyDescent="0.2">
      <c r="A12"/>
      <c r="B12"/>
      <c r="C12"/>
      <c r="D12"/>
      <c r="E12"/>
      <c r="F12"/>
      <c r="G12"/>
      <c r="H12"/>
      <c r="I12"/>
      <c r="J12"/>
      <c r="K12"/>
    </row>
    <row r="13" spans="1:11" x14ac:dyDescent="0.2">
      <c r="A13"/>
      <c r="B13"/>
      <c r="C13"/>
      <c r="D13"/>
      <c r="E13"/>
      <c r="F13"/>
      <c r="G13"/>
      <c r="H13"/>
      <c r="I13"/>
      <c r="J13"/>
      <c r="K13"/>
    </row>
    <row r="14" spans="1:11" x14ac:dyDescent="0.2">
      <c r="A14"/>
      <c r="B14"/>
      <c r="C14"/>
      <c r="D14"/>
      <c r="E14"/>
      <c r="F14"/>
      <c r="G14"/>
      <c r="H14"/>
      <c r="I14"/>
      <c r="J14"/>
      <c r="K14"/>
    </row>
    <row r="15" spans="1:11" x14ac:dyDescent="0.2">
      <c r="A15"/>
      <c r="B15"/>
      <c r="C15"/>
      <c r="D15"/>
      <c r="E15"/>
      <c r="F15"/>
      <c r="G15"/>
      <c r="H15"/>
      <c r="I15"/>
      <c r="J15"/>
      <c r="K15"/>
    </row>
    <row r="16" spans="1:11" x14ac:dyDescent="0.2">
      <c r="A16"/>
      <c r="B16"/>
      <c r="C16"/>
      <c r="D16"/>
      <c r="E16"/>
      <c r="F16"/>
      <c r="G16"/>
      <c r="H16"/>
      <c r="I16"/>
      <c r="J16"/>
      <c r="K16"/>
    </row>
    <row r="17" spans="1:11" x14ac:dyDescent="0.2">
      <c r="A17"/>
      <c r="B17"/>
      <c r="C17"/>
      <c r="D17"/>
      <c r="E17"/>
      <c r="F17"/>
      <c r="G17"/>
      <c r="H17"/>
      <c r="I17"/>
      <c r="J17"/>
      <c r="K17"/>
    </row>
    <row r="18" spans="1:11" x14ac:dyDescent="0.2">
      <c r="A18"/>
      <c r="B18"/>
      <c r="C18"/>
      <c r="D18"/>
      <c r="E18"/>
      <c r="F18"/>
      <c r="G18"/>
      <c r="H18"/>
      <c r="I18"/>
      <c r="J18"/>
      <c r="K18"/>
    </row>
    <row r="19" spans="1:11" x14ac:dyDescent="0.2">
      <c r="A19"/>
      <c r="B19"/>
      <c r="C19"/>
      <c r="D19"/>
      <c r="E19"/>
      <c r="F19"/>
      <c r="G19"/>
      <c r="H19"/>
      <c r="I19"/>
      <c r="J19"/>
      <c r="K19"/>
    </row>
    <row r="20" spans="1:11" x14ac:dyDescent="0.2">
      <c r="A20"/>
      <c r="B20"/>
      <c r="C20"/>
      <c r="D20"/>
      <c r="E20"/>
      <c r="F20"/>
      <c r="G20"/>
      <c r="H20"/>
      <c r="I20"/>
      <c r="J20"/>
      <c r="K20"/>
    </row>
    <row r="21" spans="1:11" x14ac:dyDescent="0.2">
      <c r="A21"/>
      <c r="B21"/>
      <c r="C21"/>
      <c r="D21"/>
      <c r="E21"/>
      <c r="F21"/>
      <c r="G21"/>
      <c r="H21"/>
      <c r="I21"/>
      <c r="J21"/>
      <c r="K21"/>
    </row>
    <row r="22" spans="1:11" x14ac:dyDescent="0.2">
      <c r="A22" s="280"/>
      <c r="B22"/>
      <c r="C22"/>
      <c r="D22"/>
      <c r="E22"/>
      <c r="F22"/>
      <c r="G22"/>
      <c r="H22"/>
      <c r="I22"/>
      <c r="J22"/>
      <c r="K22"/>
    </row>
    <row r="23" spans="1:11" x14ac:dyDescent="0.2">
      <c r="A23" s="280"/>
      <c r="B23"/>
      <c r="C23"/>
      <c r="D23"/>
      <c r="E23"/>
      <c r="F23"/>
      <c r="G23"/>
      <c r="H23"/>
      <c r="I23"/>
      <c r="J23"/>
      <c r="K23"/>
    </row>
    <row r="24" spans="1:11" x14ac:dyDescent="0.2">
      <c r="A24" s="280"/>
      <c r="B24"/>
      <c r="C24"/>
      <c r="D24"/>
      <c r="E24"/>
      <c r="F24"/>
      <c r="G24"/>
      <c r="H24"/>
      <c r="I24"/>
      <c r="J24"/>
      <c r="K24"/>
    </row>
    <row r="25" spans="1:11" x14ac:dyDescent="0.2">
      <c r="A25" s="280"/>
      <c r="B25"/>
      <c r="C25"/>
      <c r="D25"/>
      <c r="E25"/>
      <c r="F25"/>
      <c r="G25"/>
      <c r="H25"/>
      <c r="I25"/>
      <c r="J25"/>
      <c r="K25"/>
    </row>
    <row r="26" spans="1:11" x14ac:dyDescent="0.2">
      <c r="A26" s="280"/>
      <c r="B26"/>
      <c r="C26"/>
      <c r="D26"/>
      <c r="E26"/>
      <c r="F26"/>
      <c r="G26"/>
      <c r="H26"/>
      <c r="I26"/>
      <c r="J26"/>
      <c r="K26"/>
    </row>
    <row r="27" spans="1:11" x14ac:dyDescent="0.2">
      <c r="A27" s="280"/>
      <c r="B27"/>
      <c r="C27"/>
      <c r="D27"/>
      <c r="E27"/>
      <c r="F27"/>
      <c r="G27"/>
      <c r="H27"/>
      <c r="I27"/>
      <c r="J27"/>
      <c r="K27"/>
    </row>
    <row r="28" spans="1:11" x14ac:dyDescent="0.2">
      <c r="A28" s="282"/>
      <c r="B28" s="131"/>
      <c r="C28" s="131"/>
      <c r="D28" s="131"/>
      <c r="E28" s="131"/>
      <c r="F28" s="131"/>
      <c r="G28" s="131"/>
      <c r="H28" s="131"/>
      <c r="I28" s="131"/>
      <c r="J28" s="131"/>
      <c r="K28" s="131"/>
    </row>
    <row r="29" spans="1:11" x14ac:dyDescent="0.2">
      <c r="A29" s="282"/>
      <c r="B29" s="131"/>
      <c r="C29" s="131"/>
      <c r="D29" s="131"/>
      <c r="E29" s="131"/>
      <c r="F29" s="131"/>
      <c r="G29" s="131"/>
      <c r="H29" s="131"/>
      <c r="I29" s="131"/>
      <c r="J29" s="131"/>
      <c r="K29" s="131"/>
    </row>
    <row r="30" spans="1:11" x14ac:dyDescent="0.2">
      <c r="A30" s="282"/>
      <c r="B30" s="131"/>
      <c r="C30" s="131"/>
      <c r="D30" s="131"/>
      <c r="E30" s="131"/>
      <c r="F30" s="131"/>
      <c r="G30" s="131"/>
      <c r="H30" s="131"/>
      <c r="I30" s="131"/>
      <c r="J30" s="131"/>
      <c r="K30" s="131"/>
    </row>
    <row r="31" spans="1:11" x14ac:dyDescent="0.2">
      <c r="A31" s="282"/>
      <c r="B31" s="131"/>
      <c r="C31" s="131"/>
      <c r="D31" s="131"/>
      <c r="E31" s="131"/>
      <c r="F31" s="131"/>
      <c r="G31" s="131"/>
      <c r="H31" s="131"/>
      <c r="I31" s="131"/>
      <c r="J31" s="131"/>
      <c r="K31" s="131"/>
    </row>
    <row r="32" spans="1:11" x14ac:dyDescent="0.2">
      <c r="A32" s="282"/>
      <c r="B32" s="131"/>
      <c r="C32" s="131"/>
      <c r="D32" s="131"/>
      <c r="E32" s="131"/>
      <c r="F32" s="131"/>
      <c r="G32" s="131"/>
      <c r="H32" s="131"/>
      <c r="I32" s="131"/>
      <c r="J32" s="131"/>
      <c r="K32" s="131"/>
    </row>
    <row r="33" spans="1:11" x14ac:dyDescent="0.2">
      <c r="A33" s="282"/>
      <c r="B33" s="131"/>
      <c r="C33" s="131"/>
      <c r="D33" s="131"/>
      <c r="E33" s="131"/>
      <c r="F33" s="131"/>
      <c r="G33" s="131"/>
      <c r="H33" s="131"/>
      <c r="I33" s="131"/>
      <c r="J33" s="131"/>
      <c r="K33" s="131"/>
    </row>
    <row r="34" spans="1:11" x14ac:dyDescent="0.2">
      <c r="A34" s="282"/>
      <c r="B34" s="131"/>
      <c r="C34" s="131"/>
      <c r="D34" s="131"/>
      <c r="E34" s="131"/>
      <c r="F34" s="131"/>
      <c r="G34" s="131"/>
      <c r="H34" s="131"/>
      <c r="I34" s="131"/>
      <c r="J34" s="131"/>
      <c r="K34" s="131"/>
    </row>
    <row r="35" spans="1:11" x14ac:dyDescent="0.2">
      <c r="A35" s="282"/>
      <c r="B35" s="131"/>
      <c r="C35" s="131"/>
      <c r="D35" s="131"/>
      <c r="E35" s="131"/>
      <c r="F35" s="131"/>
      <c r="G35" s="131"/>
      <c r="H35" s="131"/>
      <c r="I35" s="131"/>
      <c r="J35" s="131"/>
      <c r="K35" s="131"/>
    </row>
    <row r="36" spans="1:11" x14ac:dyDescent="0.2">
      <c r="A36" s="282"/>
      <c r="B36" s="131"/>
      <c r="C36" s="131"/>
      <c r="D36" s="131"/>
      <c r="E36" s="131"/>
      <c r="F36" s="131"/>
      <c r="G36" s="131"/>
      <c r="H36" s="131"/>
      <c r="I36" s="131"/>
      <c r="J36" s="131"/>
      <c r="K36" s="131"/>
    </row>
  </sheetData>
  <mergeCells count="2">
    <mergeCell ref="A2:K2"/>
    <mergeCell ref="H4:J4"/>
  </mergeCells>
  <pageMargins left="0.70866141732283472" right="0.70866141732283472" top="0.74803149606299213" bottom="0.74803149606299213" header="0.31496062992125984" footer="0.31496062992125984"/>
  <pageSetup paperSize="9" scale="54" orientation="landscape" r:id="rId2"/>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a f 8 0 0 b f 7 - 5 f a 5 - 4 3 f 2 - b 4 6 6 - c c 3 0 b 4 c f a b a 1 "   x m l n s = " h t t p : / / s c h e m a s . m i c r o s o f t . c o m / D a t a M a s h u p " > A A A A A B g D A A B Q S w M E F A A C A A g A T G D P S A d v w L a o A A A A + Q A A A B I A H A B D b 2 5 m a W c v U G F j a 2 F n Z S 5 4 b W w g o h g A K K A U A A A A A A A A A A A A A A A A A A A A A A A A A A A A h Y / B C o I w H I d f R X Z 3 m 1 M q 5 O + E O n R J C I L o O t b S k c 5 w s / l u H X q k X i G h r G 4 d f x / f 4 f s 9 b n f I h 6 Y O r q q z u j U Z i j B F g T K y P W p T Z q h 3 p 3 C B c g 5 b I c + i V M E o G 5 s O 9 p i h y r l L S o j 3 H v s Y t 1 1 J G K U R O R S b n a x U I 9 B H 1 v / l U B v r h J E K c d i / Y j j D M c U J S 2 Y 4 m r M I y M S h 0 O b r s D E Z U y A / E F Z 9 7 f p O c W X C 9 R L I N I G 8 b / A n U E s D B B Q A A g A I A E x g z 0 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Y M 9 I K I p H u A 4 A A A A R A A A A E w A c A E Z v c m 1 1 b G F z L 1 N l Y 3 R p b 2 4 x L m 0 g o h g A K K A U A A A A A A A A A A A A A A A A A A A A A A A A A A A A K 0 5 N L s n M z 1 M I h t C G 1 g B Q S w E C L Q A U A A I A C A B M Y M 9 I B 2 / A t q g A A A D 5 A A A A E g A A A A A A A A A A A A A A A A A A A A A A Q 2 9 u Z m l n L 1 B h Y 2 t h Z 2 U u e G 1 s U E s B A i 0 A F A A C A A g A T G D P S A / K 6 a u k A A A A 6 Q A A A B M A A A A A A A A A A A A A A A A A 9 A A A A F t D b 2 5 0 Z W 5 0 X 1 R 5 c G V z X S 5 4 b W x Q S w E C L Q A U A A I A C A B M Y M 9 I 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C J Q f X C L A r 9 E i u F h e 4 g N p v A A A A A A A g A A A A A A E G Y A A A A B A A A g A A A A k 3 l A K z w z L m 9 Y L w i j u m T S Z / s + t T 1 m s q N l D b Y a 6 n Z o 9 2 8 A A A A A D o A A A A A C A A A g A A A A / M + Z r G H Z A 8 T U i u 6 D 8 x T n i S l + 1 3 P G u p Y 8 + 7 h 5 a t n 5 s 8 1 Q A A A A + L + f l e h H D R O M o v T V + e d Y Y b o y i j F T p 5 7 8 3 I u w 3 j 1 T 2 I O y 0 j l s 7 h q i o a 6 g S q / F o F 3 f k c K 1 n N F 6 S J F + d s h I p B X k f s o Q J e H I C g P J J V u A S s E h 2 W V A A A A A 4 w p G n 1 N 1 j n N 9 S i d C 9 q 8 e N v T v s n L z 8 k D P B + I i D 9 E 6 P 9 n 5 X G P r W 4 P 1 T s j z s 2 P I j E q m 7 2 6 s X 3 k w F r u c i y 7 U B m R / j g = = < / D a t a M a s h u p > 
</file>

<file path=customXml/itemProps1.xml><?xml version="1.0" encoding="utf-8"?>
<ds:datastoreItem xmlns:ds="http://schemas.openxmlformats.org/officeDocument/2006/customXml" ds:itemID="{BE616882-0C7D-4580-8538-C95A8A9417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43</vt:i4>
      </vt:variant>
    </vt:vector>
  </HeadingPairs>
  <TitlesOfParts>
    <vt:vector size="61" baseType="lpstr">
      <vt:lpstr>Data Validation Source</vt:lpstr>
      <vt:lpstr>1. Front sheet</vt:lpstr>
      <vt:lpstr>2. Certificates</vt:lpstr>
      <vt:lpstr>3. Synopsis</vt:lpstr>
      <vt:lpstr>4. Chronology</vt:lpstr>
      <vt:lpstr>5. Legal Team - Rates - Csl SF</vt:lpstr>
      <vt:lpstr>6. Funding &amp; Parts</vt:lpstr>
      <vt:lpstr>7. Summarily Assessed Costs</vt:lpstr>
      <vt:lpstr>8. Main Summary by Phase</vt:lpstr>
      <vt:lpstr>9. Summary - Task, Activity</vt:lpstr>
      <vt:lpstr>10. Summary Budget v Bill</vt:lpstr>
      <vt:lpstr>11. Summary by Part</vt:lpstr>
      <vt:lpstr>12. Summary of Comms</vt:lpstr>
      <vt:lpstr>13. Bill (Print Version)</vt:lpstr>
      <vt:lpstr>14. Bill Detail</vt:lpstr>
      <vt:lpstr>15. ReferenceTable - Phase Task</vt:lpstr>
      <vt:lpstr>16 ReferenceTable - Activities</vt:lpstr>
      <vt:lpstr>17. ReferenceTable - Expenses</vt:lpstr>
      <vt:lpstr>ActivityCodeList</vt:lpstr>
      <vt:lpstr>BasePC</vt:lpstr>
      <vt:lpstr>BillDetTable1</vt:lpstr>
      <vt:lpstr>CounselBaseFees</vt:lpstr>
      <vt:lpstr>CounselSAC</vt:lpstr>
      <vt:lpstr>CounselSACSF</vt:lpstr>
      <vt:lpstr>expensenumbers</vt:lpstr>
      <vt:lpstr>FundingList</vt:lpstr>
      <vt:lpstr>'11. Summary by Part'!LTMList</vt:lpstr>
      <vt:lpstr>'8. Main Summary by Phase'!LTMList</vt:lpstr>
      <vt:lpstr>'9. Summary - Task, Activity'!LTMList</vt:lpstr>
      <vt:lpstr>LTMList</vt:lpstr>
      <vt:lpstr>'11. Summary by Part'!PartID</vt:lpstr>
      <vt:lpstr>'8. Main Summary by Phase'!PartID</vt:lpstr>
      <vt:lpstr>'9. Summary - Task, Activity'!PartID</vt:lpstr>
      <vt:lpstr>PartID</vt:lpstr>
      <vt:lpstr>phasetasklist</vt:lpstr>
      <vt:lpstr>'1. Front sheet'!Print_Area</vt:lpstr>
      <vt:lpstr>'10. Summary Budget v Bill'!Print_Area</vt:lpstr>
      <vt:lpstr>'13. Bill (Print Version)'!Print_Area</vt:lpstr>
      <vt:lpstr>'15. ReferenceTable - Phase Task'!Print_Area</vt:lpstr>
      <vt:lpstr>'16 ReferenceTable - Activities'!Print_Area</vt:lpstr>
      <vt:lpstr>'17. ReferenceTable - Expenses'!Print_Area</vt:lpstr>
      <vt:lpstr>'3. Synopsis'!Print_Area</vt:lpstr>
      <vt:lpstr>'5. Legal Team - Rates - Csl SF'!Print_Area</vt:lpstr>
      <vt:lpstr>'7. Summarily Assessed Costs'!Print_Area</vt:lpstr>
      <vt:lpstr>'9. Summary - Task, Activity'!Print_Area</vt:lpstr>
      <vt:lpstr>'12. Summary of Comms'!Print_Titles</vt:lpstr>
      <vt:lpstr>'13. Bill (Print Version)'!Print_Titles</vt:lpstr>
      <vt:lpstr>'15. ReferenceTable - Phase Task'!Print_Titles</vt:lpstr>
      <vt:lpstr>'17. ReferenceTable - Expenses'!Print_Titles</vt:lpstr>
      <vt:lpstr>'5. Legal Team - Rates - Csl SF'!Print_Titles</vt:lpstr>
      <vt:lpstr>'9. Summary - Task, Activity'!Print_Titles</vt:lpstr>
      <vt:lpstr>'11. Summary by Part'!ProfitCosts</vt:lpstr>
      <vt:lpstr>'8. Main Summary by Phase'!ProfitCosts</vt:lpstr>
      <vt:lpstr>'9. Summary - Task, Activity'!ProfitCosts</vt:lpstr>
      <vt:lpstr>ProfitCosts</vt:lpstr>
      <vt:lpstr>ProfitCosts_noInd</vt:lpstr>
      <vt:lpstr>sfonsacosts</vt:lpstr>
      <vt:lpstr>SFonSAcostsincVAT</vt:lpstr>
      <vt:lpstr>SolSAC</vt:lpstr>
      <vt:lpstr>SolSACSF</vt:lpstr>
      <vt:lpstr>tasklist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Wonnacott</dc:creator>
  <cp:lastModifiedBy>Wright, Jane</cp:lastModifiedBy>
  <cp:lastPrinted>2016-09-21T12:53:35Z</cp:lastPrinted>
  <dcterms:created xsi:type="dcterms:W3CDTF">2012-06-27T20:37:24Z</dcterms:created>
  <dcterms:modified xsi:type="dcterms:W3CDTF">2017-11-22T14:04:47Z</dcterms:modified>
</cp:coreProperties>
</file>